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nes\2019-20\ctsd\230120\"/>
    </mc:Choice>
  </mc:AlternateContent>
  <xr:revisionPtr revIDLastSave="0" documentId="8_{7380A42F-E362-4C8F-8E3B-1FDEA7C6274A}" xr6:coauthVersionLast="45" xr6:coauthVersionMax="45" xr10:uidLastSave="{00000000-0000-0000-0000-000000000000}"/>
  <bookViews>
    <workbookView xWindow="-120" yWindow="480" windowWidth="20730" windowHeight="11160" xr2:uid="{00000000-000D-0000-FFFF-FFFF00000000}"/>
  </bookViews>
  <sheets>
    <sheet name="effectifs 2020" sheetId="1" r:id="rId1"/>
    <sheet name="calculDG seconde" sheetId="2" r:id="rId2"/>
    <sheet name="Calcul DG premiere" sheetId="3" r:id="rId3"/>
    <sheet name="Calcul DG terminale" sheetId="4" r:id="rId4"/>
    <sheet name="Feuil2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0" i="1" l="1"/>
  <c r="X10" i="1" s="1"/>
  <c r="N10" i="1"/>
  <c r="U10" i="1"/>
  <c r="V10" i="1"/>
  <c r="Q10" i="1"/>
  <c r="P10" i="1"/>
  <c r="J10" i="1"/>
  <c r="I10" i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7" i="2"/>
  <c r="G33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1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0" i="1"/>
  <c r="K33" i="4" l="1"/>
  <c r="H33" i="4"/>
  <c r="E33" i="4"/>
  <c r="F33" i="4" s="1"/>
  <c r="G33" i="4" s="1"/>
  <c r="K32" i="4"/>
  <c r="H32" i="4"/>
  <c r="E32" i="4"/>
  <c r="F32" i="4" s="1"/>
  <c r="G32" i="4" s="1"/>
  <c r="K31" i="4"/>
  <c r="H31" i="4"/>
  <c r="F31" i="4"/>
  <c r="G31" i="4" s="1"/>
  <c r="E31" i="4"/>
  <c r="K30" i="4"/>
  <c r="H30" i="4"/>
  <c r="E30" i="4"/>
  <c r="F30" i="4" s="1"/>
  <c r="G30" i="4" s="1"/>
  <c r="K29" i="4"/>
  <c r="H29" i="4"/>
  <c r="E29" i="4"/>
  <c r="F29" i="4" s="1"/>
  <c r="G29" i="4" s="1"/>
  <c r="K28" i="4"/>
  <c r="H28" i="4"/>
  <c r="E28" i="4"/>
  <c r="F28" i="4" s="1"/>
  <c r="G28" i="4" s="1"/>
  <c r="K27" i="4"/>
  <c r="H27" i="4"/>
  <c r="E27" i="4"/>
  <c r="F27" i="4" s="1"/>
  <c r="G27" i="4" s="1"/>
  <c r="K26" i="4"/>
  <c r="H26" i="4"/>
  <c r="E26" i="4"/>
  <c r="F26" i="4" s="1"/>
  <c r="G26" i="4" s="1"/>
  <c r="K25" i="4"/>
  <c r="H25" i="4"/>
  <c r="E25" i="4"/>
  <c r="F25" i="4" s="1"/>
  <c r="G25" i="4" s="1"/>
  <c r="K24" i="4"/>
  <c r="H24" i="4"/>
  <c r="E24" i="4"/>
  <c r="F24" i="4" s="1"/>
  <c r="G24" i="4" s="1"/>
  <c r="K23" i="4"/>
  <c r="H23" i="4"/>
  <c r="E23" i="4"/>
  <c r="F23" i="4" s="1"/>
  <c r="G23" i="4" s="1"/>
  <c r="K22" i="4"/>
  <c r="H22" i="4"/>
  <c r="E22" i="4"/>
  <c r="F22" i="4" s="1"/>
  <c r="G22" i="4" s="1"/>
  <c r="K21" i="4"/>
  <c r="H21" i="4"/>
  <c r="E21" i="4"/>
  <c r="F21" i="4" s="1"/>
  <c r="G21" i="4" s="1"/>
  <c r="K20" i="4"/>
  <c r="H20" i="4"/>
  <c r="E20" i="4"/>
  <c r="F20" i="4" s="1"/>
  <c r="G20" i="4" s="1"/>
  <c r="K19" i="4"/>
  <c r="H19" i="4"/>
  <c r="E19" i="4"/>
  <c r="F19" i="4" s="1"/>
  <c r="G19" i="4" s="1"/>
  <c r="K18" i="4"/>
  <c r="H18" i="4"/>
  <c r="E18" i="4"/>
  <c r="F18" i="4" s="1"/>
  <c r="G18" i="4" s="1"/>
  <c r="K17" i="4"/>
  <c r="H17" i="4"/>
  <c r="E17" i="4"/>
  <c r="F17" i="4" s="1"/>
  <c r="G17" i="4" s="1"/>
  <c r="K16" i="4"/>
  <c r="H16" i="4"/>
  <c r="G16" i="4"/>
  <c r="F16" i="4"/>
  <c r="E16" i="4"/>
  <c r="K15" i="4"/>
  <c r="H15" i="4"/>
  <c r="F15" i="4"/>
  <c r="G15" i="4" s="1"/>
  <c r="E15" i="4"/>
  <c r="K14" i="4"/>
  <c r="H14" i="4"/>
  <c r="E14" i="4"/>
  <c r="F14" i="4" s="1"/>
  <c r="G14" i="4" s="1"/>
  <c r="K13" i="4"/>
  <c r="H13" i="4"/>
  <c r="F13" i="4"/>
  <c r="G13" i="4" s="1"/>
  <c r="E13" i="4"/>
  <c r="K12" i="4"/>
  <c r="H12" i="4"/>
  <c r="F12" i="4"/>
  <c r="G12" i="4" s="1"/>
  <c r="E12" i="4"/>
  <c r="K11" i="4"/>
  <c r="H11" i="4"/>
  <c r="F11" i="4"/>
  <c r="G11" i="4" s="1"/>
  <c r="E11" i="4"/>
  <c r="K10" i="4"/>
  <c r="H10" i="4"/>
  <c r="E10" i="4"/>
  <c r="F10" i="4" s="1"/>
  <c r="G10" i="4" s="1"/>
  <c r="J33" i="3"/>
  <c r="H33" i="3"/>
  <c r="E33" i="3"/>
  <c r="F33" i="3" s="1"/>
  <c r="G33" i="3" s="1"/>
  <c r="J32" i="3"/>
  <c r="H32" i="3"/>
  <c r="E32" i="3"/>
  <c r="F32" i="3" s="1"/>
  <c r="G32" i="3" s="1"/>
  <c r="J31" i="3"/>
  <c r="H31" i="3"/>
  <c r="E31" i="3"/>
  <c r="F31" i="3" s="1"/>
  <c r="G31" i="3" s="1"/>
  <c r="J30" i="3"/>
  <c r="H30" i="3"/>
  <c r="E30" i="3"/>
  <c r="F30" i="3" s="1"/>
  <c r="G30" i="3" s="1"/>
  <c r="J29" i="3"/>
  <c r="H29" i="3"/>
  <c r="E29" i="3"/>
  <c r="F29" i="3" s="1"/>
  <c r="G29" i="3" s="1"/>
  <c r="J28" i="3"/>
  <c r="H28" i="3"/>
  <c r="E28" i="3"/>
  <c r="F28" i="3" s="1"/>
  <c r="G28" i="3" s="1"/>
  <c r="J27" i="3"/>
  <c r="H27" i="3"/>
  <c r="E27" i="3"/>
  <c r="F27" i="3" s="1"/>
  <c r="G27" i="3" s="1"/>
  <c r="J26" i="3"/>
  <c r="H26" i="3"/>
  <c r="E26" i="3"/>
  <c r="F26" i="3" s="1"/>
  <c r="G26" i="3" s="1"/>
  <c r="J25" i="3"/>
  <c r="H25" i="3"/>
  <c r="E25" i="3"/>
  <c r="F25" i="3" s="1"/>
  <c r="G25" i="3" s="1"/>
  <c r="J24" i="3"/>
  <c r="H24" i="3"/>
  <c r="E24" i="3"/>
  <c r="F24" i="3" s="1"/>
  <c r="G24" i="3" s="1"/>
  <c r="J23" i="3"/>
  <c r="H23" i="3"/>
  <c r="E23" i="3"/>
  <c r="F23" i="3" s="1"/>
  <c r="G23" i="3" s="1"/>
  <c r="J22" i="3"/>
  <c r="H22" i="3"/>
  <c r="E22" i="3"/>
  <c r="F22" i="3" s="1"/>
  <c r="G22" i="3" s="1"/>
  <c r="J21" i="3"/>
  <c r="H21" i="3"/>
  <c r="E21" i="3"/>
  <c r="F21" i="3" s="1"/>
  <c r="G21" i="3" s="1"/>
  <c r="J20" i="3"/>
  <c r="H20" i="3"/>
  <c r="E20" i="3"/>
  <c r="F20" i="3" s="1"/>
  <c r="G20" i="3" s="1"/>
  <c r="J19" i="3"/>
  <c r="H19" i="3"/>
  <c r="E19" i="3"/>
  <c r="F19" i="3" s="1"/>
  <c r="G19" i="3" s="1"/>
  <c r="J18" i="3"/>
  <c r="H18" i="3"/>
  <c r="E18" i="3"/>
  <c r="F18" i="3" s="1"/>
  <c r="G18" i="3" s="1"/>
  <c r="J17" i="3"/>
  <c r="H17" i="3"/>
  <c r="E17" i="3"/>
  <c r="F17" i="3" s="1"/>
  <c r="G17" i="3" s="1"/>
  <c r="J16" i="3"/>
  <c r="H16" i="3"/>
  <c r="E16" i="3"/>
  <c r="F16" i="3" s="1"/>
  <c r="G16" i="3" s="1"/>
  <c r="J15" i="3"/>
  <c r="H15" i="3"/>
  <c r="E15" i="3"/>
  <c r="F15" i="3" s="1"/>
  <c r="G15" i="3" s="1"/>
  <c r="J14" i="3"/>
  <c r="H14" i="3"/>
  <c r="E14" i="3"/>
  <c r="F14" i="3" s="1"/>
  <c r="G14" i="3" s="1"/>
  <c r="J13" i="3"/>
  <c r="H13" i="3"/>
  <c r="E13" i="3"/>
  <c r="F13" i="3" s="1"/>
  <c r="G13" i="3" s="1"/>
  <c r="J12" i="3"/>
  <c r="H12" i="3"/>
  <c r="E12" i="3"/>
  <c r="F12" i="3" s="1"/>
  <c r="G12" i="3" s="1"/>
  <c r="J11" i="3"/>
  <c r="H11" i="3"/>
  <c r="E11" i="3"/>
  <c r="F11" i="3" s="1"/>
  <c r="G11" i="3" s="1"/>
  <c r="J10" i="3"/>
  <c r="H10" i="3"/>
  <c r="E10" i="3"/>
  <c r="F10" i="3" s="1"/>
  <c r="G10" i="3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V12" i="1"/>
  <c r="Z12" i="1" s="1"/>
  <c r="V13" i="1"/>
  <c r="Z13" i="1" s="1"/>
  <c r="V14" i="1"/>
  <c r="Z14" i="1" s="1"/>
  <c r="V15" i="1"/>
  <c r="Z15" i="1" s="1"/>
  <c r="V16" i="1"/>
  <c r="Z16" i="1" s="1"/>
  <c r="V17" i="1"/>
  <c r="Z17" i="1" s="1"/>
  <c r="V18" i="1"/>
  <c r="Z18" i="1" s="1"/>
  <c r="V19" i="1"/>
  <c r="Z19" i="1" s="1"/>
  <c r="V20" i="1"/>
  <c r="Z20" i="1" s="1"/>
  <c r="V21" i="1"/>
  <c r="Z21" i="1" s="1"/>
  <c r="V22" i="1"/>
  <c r="Z22" i="1" s="1"/>
  <c r="V23" i="1"/>
  <c r="Z23" i="1" s="1"/>
  <c r="V24" i="1"/>
  <c r="Z24" i="1" s="1"/>
  <c r="V25" i="1"/>
  <c r="Z25" i="1" s="1"/>
  <c r="V26" i="1"/>
  <c r="Z26" i="1" s="1"/>
  <c r="V27" i="1"/>
  <c r="Z27" i="1" s="1"/>
  <c r="V28" i="1"/>
  <c r="Z28" i="1" s="1"/>
  <c r="V29" i="1"/>
  <c r="Z29" i="1" s="1"/>
  <c r="V30" i="1"/>
  <c r="Z30" i="1" s="1"/>
  <c r="V31" i="1"/>
  <c r="Z31" i="1" s="1"/>
  <c r="V32" i="1"/>
  <c r="Z32" i="1" s="1"/>
  <c r="V33" i="1"/>
  <c r="Z33" i="1" s="1"/>
  <c r="V34" i="1"/>
  <c r="Z34" i="1" s="1"/>
  <c r="Z10" i="1" l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10" i="1"/>
  <c r="S34" i="1" l="1"/>
  <c r="T34" i="1" s="1"/>
  <c r="U34" i="1" s="1"/>
  <c r="S33" i="1"/>
  <c r="T33" i="1" s="1"/>
  <c r="U33" i="1" s="1"/>
  <c r="S32" i="1"/>
  <c r="T32" i="1" s="1"/>
  <c r="U32" i="1" s="1"/>
  <c r="S31" i="1"/>
  <c r="T31" i="1" s="1"/>
  <c r="U31" i="1" s="1"/>
  <c r="S30" i="1"/>
  <c r="T30" i="1" s="1"/>
  <c r="U30" i="1" s="1"/>
  <c r="S29" i="1"/>
  <c r="T29" i="1" s="1"/>
  <c r="U29" i="1" s="1"/>
  <c r="S28" i="1"/>
  <c r="T28" i="1" s="1"/>
  <c r="U28" i="1" s="1"/>
  <c r="S27" i="1"/>
  <c r="T27" i="1" s="1"/>
  <c r="U27" i="1" s="1"/>
  <c r="S26" i="1"/>
  <c r="T26" i="1" s="1"/>
  <c r="U26" i="1" s="1"/>
  <c r="S25" i="1"/>
  <c r="T25" i="1" s="1"/>
  <c r="U25" i="1" s="1"/>
  <c r="S24" i="1"/>
  <c r="T24" i="1" s="1"/>
  <c r="U24" i="1" s="1"/>
  <c r="S23" i="1"/>
  <c r="T23" i="1" s="1"/>
  <c r="U23" i="1" s="1"/>
  <c r="S22" i="1"/>
  <c r="T22" i="1" s="1"/>
  <c r="U22" i="1" s="1"/>
  <c r="S21" i="1"/>
  <c r="T21" i="1" s="1"/>
  <c r="U21" i="1" s="1"/>
  <c r="S20" i="1"/>
  <c r="T20" i="1" s="1"/>
  <c r="U20" i="1" s="1"/>
  <c r="S19" i="1"/>
  <c r="T19" i="1" s="1"/>
  <c r="U19" i="1" s="1"/>
  <c r="S18" i="1"/>
  <c r="T18" i="1" s="1"/>
  <c r="U18" i="1" s="1"/>
  <c r="S17" i="1"/>
  <c r="T17" i="1" s="1"/>
  <c r="U17" i="1" s="1"/>
  <c r="S16" i="1"/>
  <c r="T16" i="1" s="1"/>
  <c r="U16" i="1" s="1"/>
  <c r="S15" i="1"/>
  <c r="T15" i="1" s="1"/>
  <c r="U15" i="1" s="1"/>
  <c r="S14" i="1"/>
  <c r="T14" i="1" s="1"/>
  <c r="U14" i="1" s="1"/>
  <c r="S13" i="1"/>
  <c r="T13" i="1" s="1"/>
  <c r="U13" i="1" s="1"/>
  <c r="S12" i="1"/>
  <c r="T12" i="1" s="1"/>
  <c r="U12" i="1" s="1"/>
  <c r="S10" i="1"/>
  <c r="T10" i="1" s="1"/>
  <c r="L34" i="1"/>
  <c r="M34" i="1" s="1"/>
  <c r="N34" i="1" s="1"/>
  <c r="L33" i="1"/>
  <c r="M33" i="1" s="1"/>
  <c r="N33" i="1" s="1"/>
  <c r="L32" i="1"/>
  <c r="M32" i="1" s="1"/>
  <c r="N32" i="1" s="1"/>
  <c r="L31" i="1"/>
  <c r="M31" i="1" s="1"/>
  <c r="N31" i="1" s="1"/>
  <c r="L30" i="1"/>
  <c r="M30" i="1" s="1"/>
  <c r="N30" i="1" s="1"/>
  <c r="L29" i="1"/>
  <c r="M29" i="1" s="1"/>
  <c r="N29" i="1" s="1"/>
  <c r="L28" i="1"/>
  <c r="M28" i="1" s="1"/>
  <c r="N28" i="1" s="1"/>
  <c r="L27" i="1"/>
  <c r="M27" i="1" s="1"/>
  <c r="N27" i="1" s="1"/>
  <c r="L26" i="1"/>
  <c r="M26" i="1" s="1"/>
  <c r="N26" i="1" s="1"/>
  <c r="L25" i="1"/>
  <c r="M25" i="1" s="1"/>
  <c r="N25" i="1" s="1"/>
  <c r="L24" i="1"/>
  <c r="M24" i="1" s="1"/>
  <c r="N24" i="1" s="1"/>
  <c r="L23" i="1"/>
  <c r="M23" i="1" s="1"/>
  <c r="N23" i="1" s="1"/>
  <c r="L22" i="1"/>
  <c r="M22" i="1" s="1"/>
  <c r="N22" i="1" s="1"/>
  <c r="L21" i="1"/>
  <c r="M21" i="1" s="1"/>
  <c r="N21" i="1" s="1"/>
  <c r="L20" i="1"/>
  <c r="M20" i="1" s="1"/>
  <c r="N20" i="1" s="1"/>
  <c r="L19" i="1"/>
  <c r="M19" i="1" s="1"/>
  <c r="N19" i="1" s="1"/>
  <c r="L18" i="1"/>
  <c r="M18" i="1" s="1"/>
  <c r="N18" i="1" s="1"/>
  <c r="L17" i="1"/>
  <c r="M17" i="1" s="1"/>
  <c r="N17" i="1" s="1"/>
  <c r="L16" i="1"/>
  <c r="M16" i="1" s="1"/>
  <c r="N16" i="1" s="1"/>
  <c r="L15" i="1"/>
  <c r="M15" i="1" s="1"/>
  <c r="N15" i="1" s="1"/>
  <c r="L14" i="1"/>
  <c r="M14" i="1" s="1"/>
  <c r="N14" i="1" s="1"/>
  <c r="L13" i="1"/>
  <c r="M13" i="1" s="1"/>
  <c r="N13" i="1" s="1"/>
  <c r="L12" i="1"/>
  <c r="M12" i="1" s="1"/>
  <c r="N12" i="1" s="1"/>
  <c r="L10" i="1"/>
  <c r="M10" i="1" s="1"/>
  <c r="E12" i="1"/>
  <c r="F12" i="1" s="1"/>
  <c r="G12" i="1" s="1"/>
  <c r="E13" i="1"/>
  <c r="F13" i="1" s="1"/>
  <c r="G13" i="1" s="1"/>
  <c r="E14" i="1"/>
  <c r="F14" i="1" s="1"/>
  <c r="G14" i="1" s="1"/>
  <c r="E15" i="1"/>
  <c r="F15" i="1" s="1"/>
  <c r="G15" i="1" s="1"/>
  <c r="E16" i="1"/>
  <c r="F16" i="1" s="1"/>
  <c r="G16" i="1" s="1"/>
  <c r="E17" i="1"/>
  <c r="F17" i="1" s="1"/>
  <c r="G17" i="1" s="1"/>
  <c r="E18" i="1"/>
  <c r="F18" i="1" s="1"/>
  <c r="G18" i="1" s="1"/>
  <c r="E19" i="1"/>
  <c r="F19" i="1" s="1"/>
  <c r="G19" i="1" s="1"/>
  <c r="E20" i="1"/>
  <c r="F20" i="1" s="1"/>
  <c r="G20" i="1" s="1"/>
  <c r="E21" i="1"/>
  <c r="F21" i="1" s="1"/>
  <c r="G21" i="1" s="1"/>
  <c r="E22" i="1"/>
  <c r="F22" i="1" s="1"/>
  <c r="G22" i="1" s="1"/>
  <c r="E23" i="1"/>
  <c r="F23" i="1" s="1"/>
  <c r="G23" i="1" s="1"/>
  <c r="E24" i="1"/>
  <c r="F24" i="1" s="1"/>
  <c r="G24" i="1" s="1"/>
  <c r="E25" i="1"/>
  <c r="F25" i="1" s="1"/>
  <c r="G25" i="1" s="1"/>
  <c r="E26" i="1"/>
  <c r="F26" i="1" s="1"/>
  <c r="G26" i="1" s="1"/>
  <c r="E27" i="1"/>
  <c r="F27" i="1" s="1"/>
  <c r="G27" i="1" s="1"/>
  <c r="E28" i="1"/>
  <c r="F28" i="1" s="1"/>
  <c r="G28" i="1" s="1"/>
  <c r="E29" i="1"/>
  <c r="F29" i="1" s="1"/>
  <c r="G29" i="1" s="1"/>
  <c r="E30" i="1"/>
  <c r="F30" i="1" s="1"/>
  <c r="G30" i="1" s="1"/>
  <c r="E31" i="1"/>
  <c r="F31" i="1" s="1"/>
  <c r="G31" i="1" s="1"/>
  <c r="E32" i="1"/>
  <c r="F32" i="1" s="1"/>
  <c r="G32" i="1" s="1"/>
  <c r="E33" i="1"/>
  <c r="F33" i="1" s="1"/>
  <c r="E34" i="1"/>
  <c r="F34" i="1" s="1"/>
  <c r="G34" i="1" s="1"/>
  <c r="E10" i="1"/>
  <c r="F10" i="1" s="1"/>
  <c r="G10" i="1" s="1"/>
  <c r="Y27" i="1" l="1"/>
  <c r="Y19" i="1"/>
  <c r="Y23" i="1"/>
  <c r="Y15" i="1"/>
  <c r="Y34" i="1"/>
  <c r="Y33" i="1"/>
  <c r="Y29" i="1"/>
  <c r="Y25" i="1"/>
  <c r="Y21" i="1"/>
  <c r="Y17" i="1"/>
  <c r="Y13" i="1"/>
  <c r="Y32" i="1"/>
  <c r="Y28" i="1"/>
  <c r="Y24" i="1"/>
  <c r="Y20" i="1"/>
  <c r="Y16" i="1"/>
  <c r="Y12" i="1"/>
  <c r="Y30" i="1"/>
  <c r="Y26" i="1"/>
  <c r="Y22" i="1"/>
  <c r="Y18" i="1"/>
  <c r="Y14" i="1"/>
  <c r="Y31" i="1"/>
  <c r="Y10" i="1"/>
</calcChain>
</file>

<file path=xl/sharedStrings.xml><?xml version="1.0" encoding="utf-8"?>
<sst xmlns="http://schemas.openxmlformats.org/spreadsheetml/2006/main" count="576" uniqueCount="142">
  <si>
    <t>Constat LGT - rentrée scolaire 2019</t>
  </si>
  <si>
    <t>TOTAL</t>
  </si>
  <si>
    <t>TOTAL</t>
  </si>
  <si>
    <t>CPGE2</t>
  </si>
  <si>
    <t>MAN</t>
  </si>
  <si>
    <t>1BTS2+</t>
  </si>
  <si>
    <t>2BTS2+</t>
  </si>
  <si>
    <t>3DTS3/</t>
  </si>
  <si>
    <t>TOTAL</t>
  </si>
  <si>
    <t>Constat RS 2019 par formation</t>
  </si>
  <si>
    <t>2NDE</t>
  </si>
  <si>
    <t>1ERE</t>
  </si>
  <si>
    <t>TERM</t>
  </si>
  <si>
    <t>PRE</t>
  </si>
  <si>
    <t>CPGE1</t>
  </si>
  <si>
    <t>1DTS3</t>
  </si>
  <si>
    <t>2DTS3</t>
  </si>
  <si>
    <t>DCG1</t>
  </si>
  <si>
    <t>DCG2</t>
  </si>
  <si>
    <t>DCG3</t>
  </si>
  <si>
    <t>POST</t>
  </si>
  <si>
    <t>+ ATS</t>
  </si>
  <si>
    <t>BTS</t>
  </si>
  <si>
    <t>1DMA</t>
  </si>
  <si>
    <t>2DMA</t>
  </si>
  <si>
    <t>DECSF</t>
  </si>
  <si>
    <t>DSP</t>
  </si>
  <si>
    <t>BAC</t>
  </si>
  <si>
    <t>BAC</t>
  </si>
  <si>
    <t>0060001u</t>
  </si>
  <si>
    <t>ANTIBES</t>
  </si>
  <si>
    <t>Audiberti</t>
  </si>
  <si>
    <t>0061478z</t>
  </si>
  <si>
    <t>ANTIBES</t>
  </si>
  <si>
    <t>Vinci LPO</t>
  </si>
  <si>
    <t>0060009c</t>
  </si>
  <si>
    <t>CAGNES SUR MERenoir</t>
  </si>
  <si>
    <t>0060013g</t>
  </si>
  <si>
    <t>CANNES</t>
  </si>
  <si>
    <t>Bristol</t>
  </si>
  <si>
    <t>0060011e</t>
  </si>
  <si>
    <t>CANNES</t>
  </si>
  <si>
    <t>Carnot</t>
  </si>
  <si>
    <t>0061814P</t>
  </si>
  <si>
    <t>CANNES</t>
  </si>
  <si>
    <t>Coteaux (SGT LP)</t>
  </si>
  <si>
    <t>0060014h</t>
  </si>
  <si>
    <t>CANNES</t>
  </si>
  <si>
    <t>Ferry</t>
  </si>
  <si>
    <t>0062089n</t>
  </si>
  <si>
    <t>DRAP</t>
  </si>
  <si>
    <t>Goscinny</t>
  </si>
  <si>
    <t>0060020p</t>
  </si>
  <si>
    <t>GRASSE</t>
  </si>
  <si>
    <t>Amiral de Grasse</t>
  </si>
  <si>
    <t>0061760f</t>
  </si>
  <si>
    <t>GRASSE</t>
  </si>
  <si>
    <t>De Tocqueville</t>
  </si>
  <si>
    <t>0060026w</t>
  </si>
  <si>
    <t>MENTON</t>
  </si>
  <si>
    <t>Curie LGT</t>
  </si>
  <si>
    <t>0061763j</t>
  </si>
  <si>
    <t>NICE</t>
  </si>
  <si>
    <t>Apollinaire</t>
  </si>
  <si>
    <t>0060031b</t>
  </si>
  <si>
    <t>NICE</t>
  </si>
  <si>
    <t>Calmette</t>
  </si>
  <si>
    <t>0060033d</t>
  </si>
  <si>
    <t>NICE</t>
  </si>
  <si>
    <t>D'Estienne d'Orves LPO</t>
  </si>
  <si>
    <t>0060075z</t>
  </si>
  <si>
    <t>NICE</t>
  </si>
  <si>
    <t>Eucalyptus Lycée</t>
  </si>
  <si>
    <t>0060034e</t>
  </si>
  <si>
    <t>NICE</t>
  </si>
  <si>
    <t>Hôtelier Paul Augier</t>
  </si>
  <si>
    <t>0060030a</t>
  </si>
  <si>
    <t>NICE</t>
  </si>
  <si>
    <t>Masséna</t>
  </si>
  <si>
    <t>0060029z</t>
  </si>
  <si>
    <t>NICE</t>
  </si>
  <si>
    <t>Parc Impérial</t>
  </si>
  <si>
    <t>0061691f</t>
  </si>
  <si>
    <t>NICE</t>
  </si>
  <si>
    <t>Thierry Maulnier</t>
  </si>
  <si>
    <t>0061642C</t>
  </si>
  <si>
    <t>VALBONNE</t>
  </si>
  <si>
    <t>CIV</t>
  </si>
  <si>
    <t>0062015H</t>
  </si>
  <si>
    <t>VALBONNE</t>
  </si>
  <si>
    <t>Simone Veil</t>
  </si>
  <si>
    <t>0061987C</t>
  </si>
  <si>
    <t>VALDEBLORE</t>
  </si>
  <si>
    <t>La Montagne</t>
  </si>
  <si>
    <t>0060834Z</t>
  </si>
  <si>
    <t>VENCE</t>
  </si>
  <si>
    <t>Cadrans Solaires</t>
  </si>
  <si>
    <t>0061884r</t>
  </si>
  <si>
    <t>VENCE</t>
  </si>
  <si>
    <t>Matisse</t>
  </si>
  <si>
    <t>0060022s</t>
  </si>
  <si>
    <t>GRASSE</t>
  </si>
  <si>
    <t>Chiris</t>
  </si>
  <si>
    <t>0060023t</t>
  </si>
  <si>
    <t>GRASSE</t>
  </si>
  <si>
    <t>De Croisset</t>
  </si>
  <si>
    <t>0060042n</t>
  </si>
  <si>
    <t>NICE</t>
  </si>
  <si>
    <t>Palmiers</t>
  </si>
  <si>
    <t>0060038j</t>
  </si>
  <si>
    <t>NICE</t>
  </si>
  <si>
    <t>Vauban</t>
  </si>
  <si>
    <t>dont ULIS</t>
  </si>
  <si>
    <t>dont UPE2A</t>
  </si>
  <si>
    <t>DSP</t>
  </si>
  <si>
    <t>UPE2A :</t>
  </si>
  <si>
    <t>Parc Imp 7 + 7 LP Eucalyptus comptabilisés avec 2ndes du LGT</t>
  </si>
  <si>
    <t>Hors statut scolaire Traditionnel (entre autres):</t>
  </si>
  <si>
    <t>BTS Lycée Curie : 39 élèves = 23 1BTS2 + 16 2BTS2</t>
  </si>
  <si>
    <t>Eucalyptus   CL-PASSSERELLE</t>
  </si>
  <si>
    <t>Estienne</t>
  </si>
  <si>
    <t>CL-PASSSERELLE</t>
  </si>
  <si>
    <t>CONSTAT LGT 2019 pour CTSD du 23 janvier 2020.xlsx</t>
  </si>
  <si>
    <t>nbe</t>
  </si>
  <si>
    <t>classes</t>
  </si>
  <si>
    <t>CAGNES SU</t>
  </si>
  <si>
    <t>Renoir</t>
  </si>
  <si>
    <t>D'Estienne d'Orves</t>
  </si>
  <si>
    <t>Hôtelier Paul Augie</t>
  </si>
  <si>
    <t>VALDEBLOR</t>
  </si>
  <si>
    <t>H/E moyen</t>
  </si>
  <si>
    <t>DG normale</t>
  </si>
  <si>
    <t>DG H/E</t>
  </si>
  <si>
    <t>38h</t>
  </si>
  <si>
    <t>36h</t>
  </si>
  <si>
    <t>35,5h</t>
  </si>
  <si>
    <t>38h30</t>
  </si>
  <si>
    <t>manque</t>
  </si>
  <si>
    <t>manque par classe</t>
  </si>
  <si>
    <t>Nbe classes</t>
  </si>
  <si>
    <t>DG Calculée</t>
  </si>
  <si>
    <t>DG donnée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</si>
</sst>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8"/>
      <name val="Arial Bold"/>
      <family val="2"/>
    </font>
    <font>
      <sz val="8"/>
      <name val="Arial"/>
      <family val="2"/>
    </font>
    <font>
      <sz val="8"/>
      <name val="Arial Bold"/>
      <family val="2"/>
    </font>
    <font>
      <sz val="10"/>
      <name val="Arial Bold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Helvetica"/>
    </font>
    <font>
      <sz val="8"/>
      <color theme="0"/>
      <name val="Arial Bold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2" fillId="0" borderId="1" xfId="0" applyNumberFormat="1" applyFont="1" applyBorder="1"/>
    <xf numFmtId="1" fontId="2" fillId="0" borderId="1" xfId="0" applyNumberFormat="1" applyFont="1" applyBorder="1"/>
    <xf numFmtId="0" fontId="0" fillId="0" borderId="1" xfId="0" applyBorder="1"/>
    <xf numFmtId="1" fontId="1" fillId="0" borderId="1" xfId="0" applyNumberFormat="1" applyFont="1" applyBorder="1"/>
    <xf numFmtId="1" fontId="3" fillId="0" borderId="1" xfId="0" applyNumberFormat="1" applyFont="1" applyBorder="1"/>
    <xf numFmtId="0" fontId="1" fillId="0" borderId="1" xfId="0" applyNumberFormat="1" applyFont="1" applyBorder="1"/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wrapText="1"/>
    </xf>
    <xf numFmtId="2" fontId="0" fillId="3" borderId="1" xfId="0" applyNumberFormat="1" applyFont="1" applyFill="1" applyBorder="1" applyAlignment="1">
      <alignment horizontal="center" wrapText="1"/>
    </xf>
    <xf numFmtId="2" fontId="0" fillId="4" borderId="0" xfId="0" applyNumberFormat="1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2" fontId="0" fillId="4" borderId="1" xfId="0" applyNumberFormat="1" applyFont="1" applyFill="1" applyBorder="1" applyAlignment="1">
      <alignment horizontal="center" wrapText="1"/>
    </xf>
    <xf numFmtId="2" fontId="0" fillId="5" borderId="1" xfId="0" applyNumberFormat="1" applyFont="1" applyFill="1" applyBorder="1" applyAlignment="1">
      <alignment horizontal="center" wrapText="1"/>
    </xf>
    <xf numFmtId="2" fontId="0" fillId="4" borderId="2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5" fillId="0" borderId="0" xfId="0" applyFont="1" applyBorder="1"/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6" fillId="0" borderId="0" xfId="0" applyNumberFormat="1" applyFont="1" applyBorder="1"/>
    <xf numFmtId="0" fontId="7" fillId="0" borderId="0" xfId="0" applyFont="1" applyBorder="1"/>
    <xf numFmtId="1" fontId="8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Q50"/>
  <sheetViews>
    <sheetView tabSelected="1" topLeftCell="B9" workbookViewId="0">
      <selection activeCell="AA4" sqref="AA1:AQ1048576"/>
    </sheetView>
  </sheetViews>
  <sheetFormatPr baseColWidth="10" defaultColWidth="9.140625" defaultRowHeight="12.75"/>
  <cols>
    <col min="1" max="1" width="10.28515625" customWidth="1"/>
    <col min="2" max="2" width="10.140625" customWidth="1"/>
    <col min="3" max="3" width="17.5703125" customWidth="1"/>
    <col min="4" max="4" width="5.85546875" style="21" customWidth="1"/>
    <col min="5" max="5" width="7" style="11" customWidth="1"/>
    <col min="6" max="6" width="7.7109375" style="11" customWidth="1"/>
    <col min="7" max="7" width="9.85546875" style="11" customWidth="1"/>
    <col min="8" max="8" width="8.140625" style="11" customWidth="1"/>
    <col min="9" max="9" width="7.7109375" style="11" customWidth="1"/>
    <col min="10" max="10" width="11.140625" style="11" customWidth="1"/>
    <col min="11" max="11" width="6.42578125" style="21" customWidth="1"/>
    <col min="12" max="12" width="8.140625" style="11" customWidth="1"/>
    <col min="13" max="13" width="7.42578125" style="11" customWidth="1"/>
    <col min="14" max="14" width="8.85546875" style="11" customWidth="1"/>
    <col min="15" max="15" width="7.7109375" style="11" customWidth="1"/>
    <col min="16" max="16" width="8" style="11" customWidth="1"/>
    <col min="17" max="17" width="7.85546875" style="11" customWidth="1"/>
    <col min="18" max="18" width="6.140625" style="21" customWidth="1"/>
    <col min="19" max="19" width="7.85546875" style="11" customWidth="1"/>
    <col min="20" max="20" width="7.7109375" style="11" customWidth="1"/>
    <col min="21" max="21" width="9" style="11" customWidth="1"/>
    <col min="22" max="22" width="8.28515625" style="11" customWidth="1"/>
    <col min="23" max="26" width="9.140625" style="11"/>
    <col min="27" max="27" width="8" style="41"/>
    <col min="28" max="28" width="9.140625" style="41"/>
    <col min="29" max="31" width="8" style="41"/>
    <col min="32" max="32" width="8.5703125" style="41" customWidth="1"/>
    <col min="33" max="41" width="8" style="41"/>
    <col min="42" max="43" width="9.140625" style="41"/>
  </cols>
  <sheetData>
    <row r="3" spans="1:43">
      <c r="A3" s="1" t="s">
        <v>0</v>
      </c>
    </row>
    <row r="5" spans="1:43">
      <c r="AA5" s="42" t="s">
        <v>1</v>
      </c>
      <c r="AB5" s="42"/>
      <c r="AN5" s="42" t="s">
        <v>2</v>
      </c>
    </row>
    <row r="6" spans="1:43">
      <c r="AD6" s="42" t="s">
        <v>3</v>
      </c>
      <c r="AE6" s="42" t="s">
        <v>4</v>
      </c>
      <c r="AF6" s="42" t="s">
        <v>5</v>
      </c>
      <c r="AH6" s="42" t="s">
        <v>6</v>
      </c>
      <c r="AJ6" s="42" t="s">
        <v>7</v>
      </c>
      <c r="AO6" s="42" t="s">
        <v>8</v>
      </c>
    </row>
    <row r="7" spans="1:43">
      <c r="C7" s="2" t="s">
        <v>9</v>
      </c>
      <c r="G7" s="11" t="s">
        <v>130</v>
      </c>
      <c r="AG7" s="42" t="s">
        <v>15</v>
      </c>
      <c r="AI7" s="42" t="s">
        <v>16</v>
      </c>
      <c r="AK7" s="42" t="s">
        <v>17</v>
      </c>
      <c r="AL7" s="42" t="s">
        <v>18</v>
      </c>
      <c r="AM7" s="42" t="s">
        <v>19</v>
      </c>
      <c r="AN7" s="42" t="s">
        <v>20</v>
      </c>
    </row>
    <row r="8" spans="1:43">
      <c r="D8" s="35" t="s">
        <v>10</v>
      </c>
      <c r="E8" s="35"/>
      <c r="F8" s="35"/>
      <c r="G8" s="28" t="s">
        <v>131</v>
      </c>
      <c r="H8" s="28" t="s">
        <v>132</v>
      </c>
      <c r="I8" s="31"/>
      <c r="J8" s="31"/>
      <c r="K8" s="35" t="s">
        <v>11</v>
      </c>
      <c r="L8" s="35"/>
      <c r="M8" s="35"/>
      <c r="N8" s="28" t="s">
        <v>131</v>
      </c>
      <c r="O8" s="28" t="s">
        <v>132</v>
      </c>
      <c r="P8" s="31"/>
      <c r="Q8" s="31"/>
      <c r="R8" s="35" t="s">
        <v>12</v>
      </c>
      <c r="S8" s="35"/>
      <c r="T8" s="35"/>
      <c r="U8" s="28" t="s">
        <v>131</v>
      </c>
      <c r="V8" s="29"/>
      <c r="W8" s="29"/>
      <c r="X8" s="29"/>
      <c r="Y8" s="29"/>
      <c r="Z8" s="29"/>
      <c r="AA8" s="42" t="s">
        <v>13</v>
      </c>
      <c r="AB8" s="42"/>
      <c r="AC8" s="42" t="s">
        <v>14</v>
      </c>
      <c r="AD8" s="42" t="s">
        <v>21</v>
      </c>
      <c r="AE8" s="42" t="s">
        <v>22</v>
      </c>
      <c r="AF8" s="42" t="s">
        <v>23</v>
      </c>
      <c r="AH8" s="42" t="s">
        <v>24</v>
      </c>
      <c r="AJ8" s="42" t="s">
        <v>25</v>
      </c>
      <c r="AO8" s="42" t="s">
        <v>26</v>
      </c>
    </row>
    <row r="9" spans="1:43" s="9" customFormat="1" ht="37.5" customHeight="1">
      <c r="D9" s="16" t="s">
        <v>123</v>
      </c>
      <c r="E9" s="13" t="s">
        <v>124</v>
      </c>
      <c r="F9" s="37" t="s">
        <v>139</v>
      </c>
      <c r="G9" s="15" t="s">
        <v>136</v>
      </c>
      <c r="H9" s="15"/>
      <c r="I9" s="15" t="s">
        <v>137</v>
      </c>
      <c r="J9" s="32" t="s">
        <v>138</v>
      </c>
      <c r="K9" s="17" t="s">
        <v>123</v>
      </c>
      <c r="L9" s="13" t="s">
        <v>124</v>
      </c>
      <c r="M9" s="33" t="s">
        <v>139</v>
      </c>
      <c r="N9" s="18" t="s">
        <v>134</v>
      </c>
      <c r="O9" s="18"/>
      <c r="P9" s="18" t="s">
        <v>137</v>
      </c>
      <c r="Q9" s="33" t="s">
        <v>138</v>
      </c>
      <c r="R9" s="19" t="s">
        <v>123</v>
      </c>
      <c r="S9" s="13" t="s">
        <v>124</v>
      </c>
      <c r="T9" s="36" t="s">
        <v>139</v>
      </c>
      <c r="U9" s="30" t="s">
        <v>135</v>
      </c>
      <c r="V9" s="30"/>
      <c r="W9" s="30" t="s">
        <v>137</v>
      </c>
      <c r="X9" s="34" t="s">
        <v>138</v>
      </c>
      <c r="Y9" s="34" t="s">
        <v>140</v>
      </c>
      <c r="Z9" s="34" t="s">
        <v>141</v>
      </c>
      <c r="AA9" s="43" t="s">
        <v>27</v>
      </c>
      <c r="AB9" s="43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3" t="s">
        <v>28</v>
      </c>
      <c r="AO9" s="44"/>
      <c r="AP9" s="44"/>
      <c r="AQ9" s="44"/>
    </row>
    <row r="10" spans="1:43">
      <c r="A10" s="3" t="s">
        <v>29</v>
      </c>
      <c r="B10" s="3" t="s">
        <v>30</v>
      </c>
      <c r="C10" s="3" t="s">
        <v>31</v>
      </c>
      <c r="D10" s="22">
        <v>423</v>
      </c>
      <c r="E10" s="13">
        <f>D10/34</f>
        <v>12.441176470588236</v>
      </c>
      <c r="F10" s="15">
        <f>ROUNDUP(E10, 0)</f>
        <v>13</v>
      </c>
      <c r="G10" s="15">
        <f>F10*38.5</f>
        <v>500.5</v>
      </c>
      <c r="H10" s="15">
        <f>D10*1.1</f>
        <v>465.3</v>
      </c>
      <c r="I10" s="15">
        <f>H10-G10</f>
        <v>-35.199999999999989</v>
      </c>
      <c r="J10" s="15">
        <f>I10/F10</f>
        <v>-2.707692307692307</v>
      </c>
      <c r="K10" s="23">
        <v>380</v>
      </c>
      <c r="L10" s="13">
        <f>K10/34</f>
        <v>11.176470588235293</v>
      </c>
      <c r="M10" s="18">
        <f>ROUNDUP(L10, 0)</f>
        <v>12</v>
      </c>
      <c r="N10" s="18">
        <f>M10*36</f>
        <v>432</v>
      </c>
      <c r="O10" s="18">
        <f>K10*1.028</f>
        <v>390.64</v>
      </c>
      <c r="P10" s="18">
        <f>O10-N10</f>
        <v>-41.360000000000014</v>
      </c>
      <c r="Q10" s="18">
        <f>P10/M10</f>
        <v>-3.4466666666666677</v>
      </c>
      <c r="R10" s="24">
        <v>401</v>
      </c>
      <c r="S10" s="13">
        <f>R10/34</f>
        <v>11.794117647058824</v>
      </c>
      <c r="T10" s="20">
        <f>ROUNDUP(S10, 0)</f>
        <v>12</v>
      </c>
      <c r="U10" s="20">
        <f>T10*35.5</f>
        <v>426</v>
      </c>
      <c r="V10" s="20">
        <f>R10*1.014</f>
        <v>406.61400000000003</v>
      </c>
      <c r="W10" s="20">
        <f>V10-U10</f>
        <v>-19.385999999999967</v>
      </c>
      <c r="X10" s="20">
        <f>W10/T10</f>
        <v>-1.6154999999999973</v>
      </c>
      <c r="Y10" s="20">
        <f>G10+O10+U10</f>
        <v>1317.1399999999999</v>
      </c>
      <c r="Z10" s="38">
        <f>H10+O10+V10</f>
        <v>1262.5540000000001</v>
      </c>
      <c r="AA10" s="45">
        <v>1190</v>
      </c>
      <c r="AB10" s="45">
        <f>AA10*1.4373</f>
        <v>1710.3869999999999</v>
      </c>
      <c r="AD10" s="45">
        <v>32</v>
      </c>
      <c r="AF10" s="45">
        <v>154</v>
      </c>
      <c r="AH10" s="45">
        <v>124</v>
      </c>
      <c r="AN10" s="45">
        <v>310</v>
      </c>
      <c r="AO10" s="45">
        <v>1500</v>
      </c>
    </row>
    <row r="11" spans="1:43">
      <c r="A11" s="3"/>
      <c r="B11" s="3"/>
      <c r="C11" s="3"/>
      <c r="D11" s="22"/>
      <c r="E11" s="13"/>
      <c r="F11" s="15"/>
      <c r="G11" s="15"/>
      <c r="H11" s="15"/>
      <c r="I11" s="15"/>
      <c r="J11" s="15"/>
      <c r="K11" s="23"/>
      <c r="L11" s="13"/>
      <c r="M11" s="18"/>
      <c r="N11" s="18"/>
      <c r="O11" s="18"/>
      <c r="P11" s="18"/>
      <c r="Q11" s="18"/>
      <c r="R11" s="24"/>
      <c r="S11" s="13"/>
      <c r="T11" s="20"/>
      <c r="U11" s="20"/>
      <c r="V11" s="20"/>
      <c r="W11" s="20"/>
      <c r="X11" s="20"/>
      <c r="Y11" s="20"/>
      <c r="Z11" s="38"/>
      <c r="AA11" s="45"/>
      <c r="AB11" s="45"/>
      <c r="AD11" s="45"/>
      <c r="AF11" s="45"/>
      <c r="AH11" s="45"/>
      <c r="AN11" s="45"/>
      <c r="AO11" s="45"/>
    </row>
    <row r="12" spans="1:43">
      <c r="A12" s="3" t="s">
        <v>32</v>
      </c>
      <c r="B12" s="3" t="s">
        <v>33</v>
      </c>
      <c r="C12" s="3" t="s">
        <v>34</v>
      </c>
      <c r="D12" s="22"/>
      <c r="E12" s="13">
        <f t="shared" ref="E12:E34" si="0">D12/34</f>
        <v>0</v>
      </c>
      <c r="F12" s="15">
        <f t="shared" ref="F12:F34" si="1">ROUNDUP(E12, 0)</f>
        <v>0</v>
      </c>
      <c r="G12" s="15">
        <f t="shared" ref="G12:G34" si="2">F12*38.5</f>
        <v>0</v>
      </c>
      <c r="H12" s="15">
        <f t="shared" ref="H12:H34" si="3">D12*1.1</f>
        <v>0</v>
      </c>
      <c r="I12" s="15"/>
      <c r="J12" s="15"/>
      <c r="K12" s="23"/>
      <c r="L12" s="13">
        <f t="shared" ref="L12" si="4">K12/34</f>
        <v>0</v>
      </c>
      <c r="M12" s="18">
        <f t="shared" ref="M12:M34" si="5">ROUNDUP(L12, 0)</f>
        <v>0</v>
      </c>
      <c r="N12" s="18">
        <f t="shared" ref="N12:N34" si="6">M12*36</f>
        <v>0</v>
      </c>
      <c r="O12" s="18">
        <f t="shared" ref="O12:O34" si="7">K12*1.028</f>
        <v>0</v>
      </c>
      <c r="P12" s="18"/>
      <c r="Q12" s="18"/>
      <c r="R12" s="24"/>
      <c r="S12" s="13">
        <f t="shared" ref="S12" si="8">R12/34</f>
        <v>0</v>
      </c>
      <c r="T12" s="20">
        <f t="shared" ref="T12:T34" si="9">ROUNDUP(S12, 0)</f>
        <v>0</v>
      </c>
      <c r="U12" s="20">
        <f t="shared" ref="U12:U34" si="10">T12*38</f>
        <v>0</v>
      </c>
      <c r="V12" s="20">
        <f t="shared" ref="V12:V34" si="11">R12*1.4373</f>
        <v>0</v>
      </c>
      <c r="W12" s="20"/>
      <c r="X12" s="20"/>
      <c r="Y12" s="20">
        <f t="shared" ref="Y12:Y34" si="12">G12+O12+U12</f>
        <v>0</v>
      </c>
      <c r="Z12" s="38">
        <f t="shared" ref="Z12:Z34" si="13">H12+O12+V12</f>
        <v>0</v>
      </c>
      <c r="AA12" s="45">
        <v>525</v>
      </c>
      <c r="AB12" s="45">
        <f t="shared" ref="AB12:AB34" si="14">AA12*1.4373</f>
        <v>754.58249999999998</v>
      </c>
      <c r="AF12" s="45">
        <v>157</v>
      </c>
      <c r="AH12" s="45">
        <v>125</v>
      </c>
      <c r="AN12" s="45">
        <v>282</v>
      </c>
      <c r="AO12" s="45">
        <v>1624.5</v>
      </c>
      <c r="AP12" s="46">
        <v>2197.5</v>
      </c>
    </row>
    <row r="13" spans="1:43">
      <c r="A13" s="3" t="s">
        <v>35</v>
      </c>
      <c r="B13" s="5"/>
      <c r="C13" s="3" t="s">
        <v>36</v>
      </c>
      <c r="D13" s="22"/>
      <c r="E13" s="13">
        <f t="shared" si="0"/>
        <v>0</v>
      </c>
      <c r="F13" s="15">
        <f t="shared" si="1"/>
        <v>0</v>
      </c>
      <c r="G13" s="15">
        <f t="shared" si="2"/>
        <v>0</v>
      </c>
      <c r="H13" s="15">
        <f t="shared" si="3"/>
        <v>0</v>
      </c>
      <c r="I13" s="15"/>
      <c r="J13" s="15"/>
      <c r="K13" s="23"/>
      <c r="L13" s="13">
        <f t="shared" ref="L13" si="15">K13/34</f>
        <v>0</v>
      </c>
      <c r="M13" s="18">
        <f t="shared" si="5"/>
        <v>0</v>
      </c>
      <c r="N13" s="18">
        <f t="shared" si="6"/>
        <v>0</v>
      </c>
      <c r="O13" s="18">
        <f t="shared" si="7"/>
        <v>0</v>
      </c>
      <c r="P13" s="18"/>
      <c r="Q13" s="18"/>
      <c r="R13" s="24"/>
      <c r="S13" s="13">
        <f t="shared" ref="S13" si="16">R13/34</f>
        <v>0</v>
      </c>
      <c r="T13" s="20">
        <f t="shared" si="9"/>
        <v>0</v>
      </c>
      <c r="U13" s="20">
        <f t="shared" si="10"/>
        <v>0</v>
      </c>
      <c r="V13" s="20">
        <f t="shared" si="11"/>
        <v>0</v>
      </c>
      <c r="W13" s="20"/>
      <c r="X13" s="20"/>
      <c r="Y13" s="20">
        <f t="shared" si="12"/>
        <v>0</v>
      </c>
      <c r="Z13" s="38">
        <f t="shared" si="13"/>
        <v>0</v>
      </c>
      <c r="AA13" s="45">
        <v>1536</v>
      </c>
      <c r="AB13" s="45">
        <f t="shared" si="14"/>
        <v>2207.6927999999998</v>
      </c>
      <c r="AF13" s="45">
        <v>35</v>
      </c>
      <c r="AH13" s="45">
        <v>32</v>
      </c>
      <c r="AN13" s="45">
        <v>67</v>
      </c>
      <c r="AO13" s="45">
        <v>1603</v>
      </c>
      <c r="AP13" s="46">
        <v>1624.5</v>
      </c>
    </row>
    <row r="14" spans="1:43">
      <c r="A14" s="3" t="s">
        <v>37</v>
      </c>
      <c r="B14" s="3" t="s">
        <v>38</v>
      </c>
      <c r="C14" s="3" t="s">
        <v>39</v>
      </c>
      <c r="D14" s="22"/>
      <c r="E14" s="13">
        <f t="shared" si="0"/>
        <v>0</v>
      </c>
      <c r="F14" s="15">
        <f t="shared" si="1"/>
        <v>0</v>
      </c>
      <c r="G14" s="15">
        <f t="shared" si="2"/>
        <v>0</v>
      </c>
      <c r="H14" s="15">
        <f t="shared" si="3"/>
        <v>0</v>
      </c>
      <c r="I14" s="15"/>
      <c r="J14" s="15"/>
      <c r="K14" s="23"/>
      <c r="L14" s="13">
        <f t="shared" ref="L14" si="17">K14/34</f>
        <v>0</v>
      </c>
      <c r="M14" s="18">
        <f t="shared" si="5"/>
        <v>0</v>
      </c>
      <c r="N14" s="18">
        <f t="shared" si="6"/>
        <v>0</v>
      </c>
      <c r="O14" s="18">
        <f t="shared" si="7"/>
        <v>0</v>
      </c>
      <c r="P14" s="18"/>
      <c r="Q14" s="18"/>
      <c r="R14" s="24"/>
      <c r="S14" s="13">
        <f t="shared" ref="S14" si="18">R14/34</f>
        <v>0</v>
      </c>
      <c r="T14" s="20">
        <f t="shared" si="9"/>
        <v>0</v>
      </c>
      <c r="U14" s="20">
        <f t="shared" si="10"/>
        <v>0</v>
      </c>
      <c r="V14" s="20">
        <f t="shared" si="11"/>
        <v>0</v>
      </c>
      <c r="W14" s="20"/>
      <c r="X14" s="20"/>
      <c r="Y14" s="20">
        <f t="shared" si="12"/>
        <v>0</v>
      </c>
      <c r="Z14" s="38">
        <f t="shared" si="13"/>
        <v>0</v>
      </c>
      <c r="AA14" s="45">
        <v>889</v>
      </c>
      <c r="AB14" s="45">
        <f t="shared" si="14"/>
        <v>1277.7597000000001</v>
      </c>
      <c r="AF14" s="45">
        <v>51</v>
      </c>
      <c r="AH14" s="45">
        <v>41</v>
      </c>
      <c r="AN14" s="45">
        <v>92</v>
      </c>
      <c r="AO14" s="45">
        <v>981</v>
      </c>
      <c r="AP14" s="46">
        <v>2019.5</v>
      </c>
    </row>
    <row r="15" spans="1:43">
      <c r="A15" s="3" t="s">
        <v>40</v>
      </c>
      <c r="B15" s="3" t="s">
        <v>41</v>
      </c>
      <c r="C15" s="3" t="s">
        <v>42</v>
      </c>
      <c r="D15" s="22"/>
      <c r="E15" s="13">
        <f t="shared" si="0"/>
        <v>0</v>
      </c>
      <c r="F15" s="15">
        <f t="shared" si="1"/>
        <v>0</v>
      </c>
      <c r="G15" s="15">
        <f t="shared" si="2"/>
        <v>0</v>
      </c>
      <c r="H15" s="15">
        <f t="shared" si="3"/>
        <v>0</v>
      </c>
      <c r="I15" s="15"/>
      <c r="J15" s="15"/>
      <c r="K15" s="23"/>
      <c r="L15" s="13">
        <f t="shared" ref="L15" si="19">K15/34</f>
        <v>0</v>
      </c>
      <c r="M15" s="18">
        <f t="shared" si="5"/>
        <v>0</v>
      </c>
      <c r="N15" s="18">
        <f t="shared" si="6"/>
        <v>0</v>
      </c>
      <c r="O15" s="18">
        <f t="shared" si="7"/>
        <v>0</v>
      </c>
      <c r="P15" s="18"/>
      <c r="Q15" s="18"/>
      <c r="R15" s="24"/>
      <c r="S15" s="13">
        <f t="shared" ref="S15" si="20">R15/34</f>
        <v>0</v>
      </c>
      <c r="T15" s="20">
        <f t="shared" si="9"/>
        <v>0</v>
      </c>
      <c r="U15" s="20">
        <f t="shared" si="10"/>
        <v>0</v>
      </c>
      <c r="V15" s="20">
        <f t="shared" si="11"/>
        <v>0</v>
      </c>
      <c r="W15" s="20"/>
      <c r="X15" s="20"/>
      <c r="Y15" s="20">
        <f t="shared" si="12"/>
        <v>0</v>
      </c>
      <c r="Z15" s="38">
        <f t="shared" si="13"/>
        <v>0</v>
      </c>
      <c r="AA15" s="45">
        <v>1210</v>
      </c>
      <c r="AB15" s="45">
        <f t="shared" si="14"/>
        <v>1739.133</v>
      </c>
      <c r="AC15" s="45">
        <v>27</v>
      </c>
      <c r="AD15" s="45">
        <v>23</v>
      </c>
      <c r="AF15" s="45">
        <v>40</v>
      </c>
      <c r="AH15" s="45">
        <v>39</v>
      </c>
      <c r="AN15" s="45">
        <v>129</v>
      </c>
      <c r="AO15" s="45">
        <v>1339</v>
      </c>
      <c r="AP15" s="46">
        <v>1363</v>
      </c>
    </row>
    <row r="16" spans="1:43">
      <c r="A16" s="3" t="s">
        <v>43</v>
      </c>
      <c r="B16" s="3" t="s">
        <v>44</v>
      </c>
      <c r="C16" s="3" t="s">
        <v>45</v>
      </c>
      <c r="D16" s="16"/>
      <c r="E16" s="13">
        <f t="shared" si="0"/>
        <v>0</v>
      </c>
      <c r="F16" s="15">
        <f t="shared" si="1"/>
        <v>0</v>
      </c>
      <c r="G16" s="15">
        <f t="shared" si="2"/>
        <v>0</v>
      </c>
      <c r="H16" s="15">
        <f t="shared" si="3"/>
        <v>0</v>
      </c>
      <c r="I16" s="15"/>
      <c r="J16" s="15"/>
      <c r="K16" s="23"/>
      <c r="L16" s="13">
        <f t="shared" ref="L16" si="21">K16/34</f>
        <v>0</v>
      </c>
      <c r="M16" s="18">
        <f t="shared" si="5"/>
        <v>0</v>
      </c>
      <c r="N16" s="18">
        <f t="shared" si="6"/>
        <v>0</v>
      </c>
      <c r="O16" s="18">
        <f t="shared" si="7"/>
        <v>0</v>
      </c>
      <c r="P16" s="18"/>
      <c r="Q16" s="18"/>
      <c r="R16" s="24"/>
      <c r="S16" s="13">
        <f t="shared" ref="S16" si="22">R16/34</f>
        <v>0</v>
      </c>
      <c r="T16" s="20">
        <f t="shared" si="9"/>
        <v>0</v>
      </c>
      <c r="U16" s="20">
        <f t="shared" si="10"/>
        <v>0</v>
      </c>
      <c r="V16" s="20">
        <f t="shared" si="11"/>
        <v>0</v>
      </c>
      <c r="W16" s="20"/>
      <c r="X16" s="20"/>
      <c r="Y16" s="20">
        <f t="shared" si="12"/>
        <v>0</v>
      </c>
      <c r="Z16" s="38">
        <f t="shared" si="13"/>
        <v>0</v>
      </c>
      <c r="AA16" s="45">
        <v>21</v>
      </c>
      <c r="AB16" s="45">
        <f t="shared" si="14"/>
        <v>30.183299999999999</v>
      </c>
      <c r="AF16" s="45">
        <v>30</v>
      </c>
      <c r="AH16" s="45">
        <v>27</v>
      </c>
      <c r="AN16" s="45">
        <v>57</v>
      </c>
      <c r="AO16" s="45">
        <v>78</v>
      </c>
      <c r="AP16" s="46">
        <v>1927.5</v>
      </c>
    </row>
    <row r="17" spans="1:42">
      <c r="A17" s="3" t="s">
        <v>46</v>
      </c>
      <c r="B17" s="3" t="s">
        <v>47</v>
      </c>
      <c r="C17" s="3" t="s">
        <v>48</v>
      </c>
      <c r="D17" s="22"/>
      <c r="E17" s="13">
        <f t="shared" si="0"/>
        <v>0</v>
      </c>
      <c r="F17" s="15">
        <f t="shared" si="1"/>
        <v>0</v>
      </c>
      <c r="G17" s="15">
        <f t="shared" si="2"/>
        <v>0</v>
      </c>
      <c r="H17" s="15">
        <f t="shared" si="3"/>
        <v>0</v>
      </c>
      <c r="I17" s="15"/>
      <c r="J17" s="15"/>
      <c r="K17" s="23"/>
      <c r="L17" s="13">
        <f t="shared" ref="L17" si="23">K17/34</f>
        <v>0</v>
      </c>
      <c r="M17" s="18">
        <f t="shared" si="5"/>
        <v>0</v>
      </c>
      <c r="N17" s="18">
        <f t="shared" si="6"/>
        <v>0</v>
      </c>
      <c r="O17" s="18">
        <f t="shared" si="7"/>
        <v>0</v>
      </c>
      <c r="P17" s="18"/>
      <c r="Q17" s="18"/>
      <c r="R17" s="24"/>
      <c r="S17" s="13">
        <f t="shared" ref="S17" si="24">R17/34</f>
        <v>0</v>
      </c>
      <c r="T17" s="20">
        <f t="shared" si="9"/>
        <v>0</v>
      </c>
      <c r="U17" s="20">
        <f t="shared" si="10"/>
        <v>0</v>
      </c>
      <c r="V17" s="20">
        <f t="shared" si="11"/>
        <v>0</v>
      </c>
      <c r="W17" s="20"/>
      <c r="X17" s="20"/>
      <c r="Y17" s="20">
        <f t="shared" si="12"/>
        <v>0</v>
      </c>
      <c r="Z17" s="38">
        <f t="shared" si="13"/>
        <v>0</v>
      </c>
      <c r="AA17" s="45">
        <v>878</v>
      </c>
      <c r="AB17" s="45">
        <f t="shared" si="14"/>
        <v>1261.9494</v>
      </c>
      <c r="AC17" s="45">
        <v>32</v>
      </c>
      <c r="AD17" s="45">
        <v>54</v>
      </c>
      <c r="AF17" s="45">
        <v>104</v>
      </c>
      <c r="AH17" s="45">
        <v>88</v>
      </c>
      <c r="AN17" s="45">
        <v>278</v>
      </c>
      <c r="AO17" s="45">
        <v>1156</v>
      </c>
      <c r="AP17" s="46">
        <v>185</v>
      </c>
    </row>
    <row r="18" spans="1:42">
      <c r="A18" s="3" t="s">
        <v>49</v>
      </c>
      <c r="B18" s="3" t="s">
        <v>50</v>
      </c>
      <c r="C18" s="3" t="s">
        <v>51</v>
      </c>
      <c r="D18" s="22"/>
      <c r="E18" s="13">
        <f t="shared" si="0"/>
        <v>0</v>
      </c>
      <c r="F18" s="15">
        <f t="shared" si="1"/>
        <v>0</v>
      </c>
      <c r="G18" s="15">
        <f t="shared" si="2"/>
        <v>0</v>
      </c>
      <c r="H18" s="15">
        <f t="shared" si="3"/>
        <v>0</v>
      </c>
      <c r="I18" s="15"/>
      <c r="J18" s="15"/>
      <c r="K18" s="23"/>
      <c r="L18" s="13">
        <f t="shared" ref="L18" si="25">K18/34</f>
        <v>0</v>
      </c>
      <c r="M18" s="18">
        <f t="shared" si="5"/>
        <v>0</v>
      </c>
      <c r="N18" s="18">
        <f t="shared" si="6"/>
        <v>0</v>
      </c>
      <c r="O18" s="18">
        <f t="shared" si="7"/>
        <v>0</v>
      </c>
      <c r="P18" s="18"/>
      <c r="Q18" s="18"/>
      <c r="R18" s="24"/>
      <c r="S18" s="13">
        <f t="shared" ref="S18" si="26">R18/34</f>
        <v>0</v>
      </c>
      <c r="T18" s="20">
        <f t="shared" si="9"/>
        <v>0</v>
      </c>
      <c r="U18" s="20">
        <f t="shared" si="10"/>
        <v>0</v>
      </c>
      <c r="V18" s="20">
        <f t="shared" si="11"/>
        <v>0</v>
      </c>
      <c r="W18" s="20"/>
      <c r="X18" s="20"/>
      <c r="Y18" s="20">
        <f t="shared" si="12"/>
        <v>0</v>
      </c>
      <c r="Z18" s="38">
        <f t="shared" si="13"/>
        <v>0</v>
      </c>
      <c r="AA18" s="45">
        <v>805</v>
      </c>
      <c r="AB18" s="45">
        <f t="shared" si="14"/>
        <v>1157.0264999999999</v>
      </c>
      <c r="AF18" s="45">
        <v>29</v>
      </c>
      <c r="AH18" s="45">
        <v>20</v>
      </c>
      <c r="AN18" s="45">
        <v>49</v>
      </c>
      <c r="AO18" s="45">
        <v>854</v>
      </c>
      <c r="AP18" s="46">
        <v>1858.5</v>
      </c>
    </row>
    <row r="19" spans="1:42">
      <c r="A19" s="3" t="s">
        <v>52</v>
      </c>
      <c r="B19" s="3" t="s">
        <v>53</v>
      </c>
      <c r="C19" s="3" t="s">
        <v>54</v>
      </c>
      <c r="D19" s="22"/>
      <c r="E19" s="13">
        <f t="shared" si="0"/>
        <v>0</v>
      </c>
      <c r="F19" s="15">
        <f t="shared" si="1"/>
        <v>0</v>
      </c>
      <c r="G19" s="15">
        <f t="shared" si="2"/>
        <v>0</v>
      </c>
      <c r="H19" s="15">
        <f t="shared" si="3"/>
        <v>0</v>
      </c>
      <c r="I19" s="15"/>
      <c r="J19" s="15"/>
      <c r="K19" s="23"/>
      <c r="L19" s="13">
        <f t="shared" ref="L19" si="27">K19/34</f>
        <v>0</v>
      </c>
      <c r="M19" s="18">
        <f t="shared" si="5"/>
        <v>0</v>
      </c>
      <c r="N19" s="18">
        <f t="shared" si="6"/>
        <v>0</v>
      </c>
      <c r="O19" s="18">
        <f t="shared" si="7"/>
        <v>0</v>
      </c>
      <c r="P19" s="18"/>
      <c r="Q19" s="18"/>
      <c r="R19" s="24"/>
      <c r="S19" s="13">
        <f t="shared" ref="S19" si="28">R19/34</f>
        <v>0</v>
      </c>
      <c r="T19" s="20">
        <f t="shared" si="9"/>
        <v>0</v>
      </c>
      <c r="U19" s="20">
        <f t="shared" si="10"/>
        <v>0</v>
      </c>
      <c r="V19" s="20">
        <f t="shared" si="11"/>
        <v>0</v>
      </c>
      <c r="W19" s="20"/>
      <c r="X19" s="20"/>
      <c r="Y19" s="20">
        <f t="shared" si="12"/>
        <v>0</v>
      </c>
      <c r="Z19" s="38">
        <f t="shared" si="13"/>
        <v>0</v>
      </c>
      <c r="AA19" s="45">
        <v>1044</v>
      </c>
      <c r="AB19" s="45">
        <f t="shared" si="14"/>
        <v>1500.5412000000001</v>
      </c>
      <c r="AF19" s="45">
        <v>47</v>
      </c>
      <c r="AH19" s="45">
        <v>41</v>
      </c>
      <c r="AN19" s="45">
        <v>88</v>
      </c>
      <c r="AO19" s="45">
        <v>1132</v>
      </c>
      <c r="AP19" s="46">
        <v>1238</v>
      </c>
    </row>
    <row r="20" spans="1:42">
      <c r="A20" s="3" t="s">
        <v>55</v>
      </c>
      <c r="B20" s="3" t="s">
        <v>56</v>
      </c>
      <c r="C20" s="3" t="s">
        <v>57</v>
      </c>
      <c r="D20" s="22"/>
      <c r="E20" s="13">
        <f t="shared" si="0"/>
        <v>0</v>
      </c>
      <c r="F20" s="15">
        <f t="shared" si="1"/>
        <v>0</v>
      </c>
      <c r="G20" s="15">
        <f t="shared" si="2"/>
        <v>0</v>
      </c>
      <c r="H20" s="15">
        <f t="shared" si="3"/>
        <v>0</v>
      </c>
      <c r="I20" s="15"/>
      <c r="J20" s="15"/>
      <c r="K20" s="23"/>
      <c r="L20" s="13">
        <f t="shared" ref="L20" si="29">K20/34</f>
        <v>0</v>
      </c>
      <c r="M20" s="18">
        <f t="shared" si="5"/>
        <v>0</v>
      </c>
      <c r="N20" s="18">
        <f t="shared" si="6"/>
        <v>0</v>
      </c>
      <c r="O20" s="18">
        <f t="shared" si="7"/>
        <v>0</v>
      </c>
      <c r="P20" s="18"/>
      <c r="Q20" s="18"/>
      <c r="R20" s="24"/>
      <c r="S20" s="13">
        <f t="shared" ref="S20" si="30">R20/34</f>
        <v>0</v>
      </c>
      <c r="T20" s="20">
        <f t="shared" si="9"/>
        <v>0</v>
      </c>
      <c r="U20" s="20">
        <f t="shared" si="10"/>
        <v>0</v>
      </c>
      <c r="V20" s="20">
        <f t="shared" si="11"/>
        <v>0</v>
      </c>
      <c r="W20" s="20"/>
      <c r="X20" s="20"/>
      <c r="Y20" s="20">
        <f t="shared" si="12"/>
        <v>0</v>
      </c>
      <c r="Z20" s="38">
        <f t="shared" si="13"/>
        <v>0</v>
      </c>
      <c r="AA20" s="45">
        <v>983</v>
      </c>
      <c r="AB20" s="45">
        <f t="shared" si="14"/>
        <v>1412.8659</v>
      </c>
      <c r="AF20" s="45">
        <v>25</v>
      </c>
      <c r="AH20" s="45">
        <v>34</v>
      </c>
      <c r="AN20" s="45">
        <v>59</v>
      </c>
      <c r="AO20" s="45">
        <v>1042</v>
      </c>
      <c r="AP20" s="46">
        <v>1552.5</v>
      </c>
    </row>
    <row r="21" spans="1:42">
      <c r="A21" s="3" t="s">
        <v>58</v>
      </c>
      <c r="B21" s="3" t="s">
        <v>59</v>
      </c>
      <c r="C21" s="3" t="s">
        <v>60</v>
      </c>
      <c r="D21" s="22"/>
      <c r="E21" s="13">
        <f t="shared" si="0"/>
        <v>0</v>
      </c>
      <c r="F21" s="15">
        <f t="shared" si="1"/>
        <v>0</v>
      </c>
      <c r="G21" s="15">
        <f t="shared" si="2"/>
        <v>0</v>
      </c>
      <c r="H21" s="15">
        <f t="shared" si="3"/>
        <v>0</v>
      </c>
      <c r="I21" s="15"/>
      <c r="J21" s="15"/>
      <c r="K21" s="23"/>
      <c r="L21" s="13">
        <f t="shared" ref="L21" si="31">K21/34</f>
        <v>0</v>
      </c>
      <c r="M21" s="18">
        <f t="shared" si="5"/>
        <v>0</v>
      </c>
      <c r="N21" s="18">
        <f t="shared" si="6"/>
        <v>0</v>
      </c>
      <c r="O21" s="18">
        <f t="shared" si="7"/>
        <v>0</v>
      </c>
      <c r="P21" s="18"/>
      <c r="Q21" s="18"/>
      <c r="R21" s="24"/>
      <c r="S21" s="13">
        <f t="shared" ref="S21" si="32">R21/34</f>
        <v>0</v>
      </c>
      <c r="T21" s="20">
        <f t="shared" si="9"/>
        <v>0</v>
      </c>
      <c r="U21" s="20">
        <f t="shared" si="10"/>
        <v>0</v>
      </c>
      <c r="V21" s="20">
        <f t="shared" si="11"/>
        <v>0</v>
      </c>
      <c r="W21" s="20"/>
      <c r="X21" s="20"/>
      <c r="Y21" s="20">
        <f t="shared" si="12"/>
        <v>0</v>
      </c>
      <c r="Z21" s="38">
        <f t="shared" si="13"/>
        <v>0</v>
      </c>
      <c r="AA21" s="45">
        <v>852</v>
      </c>
      <c r="AB21" s="45">
        <f t="shared" si="14"/>
        <v>1224.5796</v>
      </c>
      <c r="AF21" s="45">
        <v>39</v>
      </c>
      <c r="AN21" s="45">
        <v>39</v>
      </c>
      <c r="AO21" s="45">
        <v>891</v>
      </c>
      <c r="AP21" s="46">
        <v>1448.5</v>
      </c>
    </row>
    <row r="22" spans="1:42">
      <c r="A22" s="3" t="s">
        <v>61</v>
      </c>
      <c r="B22" s="3" t="s">
        <v>62</v>
      </c>
      <c r="C22" s="3" t="s">
        <v>63</v>
      </c>
      <c r="D22" s="22"/>
      <c r="E22" s="13">
        <f t="shared" si="0"/>
        <v>0</v>
      </c>
      <c r="F22" s="15">
        <f t="shared" si="1"/>
        <v>0</v>
      </c>
      <c r="G22" s="15">
        <f t="shared" si="2"/>
        <v>0</v>
      </c>
      <c r="H22" s="15">
        <f t="shared" si="3"/>
        <v>0</v>
      </c>
      <c r="I22" s="15"/>
      <c r="J22" s="15"/>
      <c r="K22" s="23"/>
      <c r="L22" s="13">
        <f t="shared" ref="L22" si="33">K22/34</f>
        <v>0</v>
      </c>
      <c r="M22" s="18">
        <f t="shared" si="5"/>
        <v>0</v>
      </c>
      <c r="N22" s="18">
        <f t="shared" si="6"/>
        <v>0</v>
      </c>
      <c r="O22" s="18">
        <f t="shared" si="7"/>
        <v>0</v>
      </c>
      <c r="P22" s="18"/>
      <c r="Q22" s="18"/>
      <c r="R22" s="24"/>
      <c r="S22" s="13">
        <f t="shared" ref="S22" si="34">R22/34</f>
        <v>0</v>
      </c>
      <c r="T22" s="20">
        <f t="shared" si="9"/>
        <v>0</v>
      </c>
      <c r="U22" s="20">
        <f t="shared" si="10"/>
        <v>0</v>
      </c>
      <c r="V22" s="20">
        <f t="shared" si="11"/>
        <v>0</v>
      </c>
      <c r="W22" s="20"/>
      <c r="X22" s="20"/>
      <c r="Y22" s="20">
        <f t="shared" si="12"/>
        <v>0</v>
      </c>
      <c r="Z22" s="38">
        <f t="shared" si="13"/>
        <v>0</v>
      </c>
      <c r="AA22" s="45">
        <v>1068</v>
      </c>
      <c r="AB22" s="45">
        <f t="shared" si="14"/>
        <v>1535.0364</v>
      </c>
      <c r="AF22" s="45">
        <v>45</v>
      </c>
      <c r="AH22" s="45">
        <v>38</v>
      </c>
      <c r="AN22" s="45">
        <v>83</v>
      </c>
      <c r="AO22" s="45">
        <v>1151</v>
      </c>
      <c r="AP22" s="46">
        <v>1241.5</v>
      </c>
    </row>
    <row r="23" spans="1:42">
      <c r="A23" s="3" t="s">
        <v>64</v>
      </c>
      <c r="B23" s="3" t="s">
        <v>65</v>
      </c>
      <c r="C23" s="3" t="s">
        <v>66</v>
      </c>
      <c r="D23" s="22"/>
      <c r="E23" s="13">
        <f t="shared" si="0"/>
        <v>0</v>
      </c>
      <c r="F23" s="15">
        <f t="shared" si="1"/>
        <v>0</v>
      </c>
      <c r="G23" s="15">
        <f t="shared" si="2"/>
        <v>0</v>
      </c>
      <c r="H23" s="15">
        <f t="shared" si="3"/>
        <v>0</v>
      </c>
      <c r="I23" s="15"/>
      <c r="J23" s="15"/>
      <c r="K23" s="23"/>
      <c r="L23" s="13">
        <f t="shared" ref="L23" si="35">K23/34</f>
        <v>0</v>
      </c>
      <c r="M23" s="18">
        <f t="shared" si="5"/>
        <v>0</v>
      </c>
      <c r="N23" s="18">
        <f t="shared" si="6"/>
        <v>0</v>
      </c>
      <c r="O23" s="18">
        <f t="shared" si="7"/>
        <v>0</v>
      </c>
      <c r="P23" s="18"/>
      <c r="Q23" s="18"/>
      <c r="R23" s="24"/>
      <c r="S23" s="13">
        <f t="shared" ref="S23" si="36">R23/34</f>
        <v>0</v>
      </c>
      <c r="T23" s="20">
        <f t="shared" si="9"/>
        <v>0</v>
      </c>
      <c r="U23" s="20">
        <f t="shared" si="10"/>
        <v>0</v>
      </c>
      <c r="V23" s="20">
        <f t="shared" si="11"/>
        <v>0</v>
      </c>
      <c r="W23" s="20"/>
      <c r="X23" s="20"/>
      <c r="Y23" s="20">
        <f t="shared" si="12"/>
        <v>0</v>
      </c>
      <c r="Z23" s="38">
        <f t="shared" si="13"/>
        <v>0</v>
      </c>
      <c r="AA23" s="45">
        <v>1256</v>
      </c>
      <c r="AB23" s="45">
        <f t="shared" si="14"/>
        <v>1805.2488000000001</v>
      </c>
      <c r="AF23" s="45">
        <v>35</v>
      </c>
      <c r="AH23" s="45">
        <v>28</v>
      </c>
      <c r="AN23" s="45">
        <v>63</v>
      </c>
      <c r="AO23" s="45">
        <v>1319</v>
      </c>
      <c r="AP23" s="46">
        <v>1695</v>
      </c>
    </row>
    <row r="24" spans="1:42">
      <c r="A24" s="3" t="s">
        <v>67</v>
      </c>
      <c r="B24" s="3" t="s">
        <v>68</v>
      </c>
      <c r="C24" s="3" t="s">
        <v>69</v>
      </c>
      <c r="D24" s="22"/>
      <c r="E24" s="13">
        <f t="shared" si="0"/>
        <v>0</v>
      </c>
      <c r="F24" s="15">
        <f t="shared" si="1"/>
        <v>0</v>
      </c>
      <c r="G24" s="15">
        <f t="shared" si="2"/>
        <v>0</v>
      </c>
      <c r="H24" s="15">
        <f t="shared" si="3"/>
        <v>0</v>
      </c>
      <c r="I24" s="15"/>
      <c r="J24" s="15"/>
      <c r="K24" s="23"/>
      <c r="L24" s="13">
        <f t="shared" ref="L24" si="37">K24/34</f>
        <v>0</v>
      </c>
      <c r="M24" s="18">
        <f t="shared" si="5"/>
        <v>0</v>
      </c>
      <c r="N24" s="18">
        <f t="shared" si="6"/>
        <v>0</v>
      </c>
      <c r="O24" s="18">
        <f t="shared" si="7"/>
        <v>0</v>
      </c>
      <c r="P24" s="18"/>
      <c r="Q24" s="18"/>
      <c r="R24" s="24"/>
      <c r="S24" s="13">
        <f t="shared" ref="S24" si="38">R24/34</f>
        <v>0</v>
      </c>
      <c r="T24" s="20">
        <f t="shared" si="9"/>
        <v>0</v>
      </c>
      <c r="U24" s="20">
        <f t="shared" si="10"/>
        <v>0</v>
      </c>
      <c r="V24" s="20">
        <f t="shared" si="11"/>
        <v>0</v>
      </c>
      <c r="W24" s="20"/>
      <c r="X24" s="20"/>
      <c r="Y24" s="20">
        <f t="shared" si="12"/>
        <v>0</v>
      </c>
      <c r="Z24" s="38">
        <f t="shared" si="13"/>
        <v>0</v>
      </c>
      <c r="AA24" s="45">
        <v>1533</v>
      </c>
      <c r="AB24" s="45">
        <f t="shared" si="14"/>
        <v>2203.3809000000001</v>
      </c>
      <c r="AC24" s="45">
        <v>25</v>
      </c>
      <c r="AD24" s="45">
        <v>26</v>
      </c>
      <c r="AF24" s="45">
        <v>254</v>
      </c>
      <c r="AG24" s="45">
        <v>36</v>
      </c>
      <c r="AH24" s="45">
        <v>187</v>
      </c>
      <c r="AI24" s="45">
        <v>22</v>
      </c>
      <c r="AJ24" s="45">
        <v>27</v>
      </c>
      <c r="AK24" s="45">
        <v>32</v>
      </c>
      <c r="AL24" s="45">
        <v>36</v>
      </c>
      <c r="AM24" s="45">
        <v>31</v>
      </c>
      <c r="AN24" s="45">
        <v>676</v>
      </c>
      <c r="AO24" s="45">
        <v>2209</v>
      </c>
      <c r="AP24" s="46">
        <v>1604.5</v>
      </c>
    </row>
    <row r="25" spans="1:42">
      <c r="A25" s="3" t="s">
        <v>70</v>
      </c>
      <c r="B25" s="3" t="s">
        <v>71</v>
      </c>
      <c r="C25" s="3" t="s">
        <v>72</v>
      </c>
      <c r="D25" s="22"/>
      <c r="E25" s="13">
        <f t="shared" si="0"/>
        <v>0</v>
      </c>
      <c r="F25" s="15">
        <f t="shared" si="1"/>
        <v>0</v>
      </c>
      <c r="G25" s="15">
        <f t="shared" si="2"/>
        <v>0</v>
      </c>
      <c r="H25" s="15">
        <f t="shared" si="3"/>
        <v>0</v>
      </c>
      <c r="I25" s="15"/>
      <c r="J25" s="15"/>
      <c r="K25" s="23"/>
      <c r="L25" s="13">
        <f t="shared" ref="L25" si="39">K25/34</f>
        <v>0</v>
      </c>
      <c r="M25" s="18">
        <f t="shared" si="5"/>
        <v>0</v>
      </c>
      <c r="N25" s="18">
        <f t="shared" si="6"/>
        <v>0</v>
      </c>
      <c r="O25" s="18">
        <f t="shared" si="7"/>
        <v>0</v>
      </c>
      <c r="P25" s="18"/>
      <c r="Q25" s="18"/>
      <c r="R25" s="24"/>
      <c r="S25" s="13">
        <f t="shared" ref="S25" si="40">R25/34</f>
        <v>0</v>
      </c>
      <c r="T25" s="20">
        <f t="shared" si="9"/>
        <v>0</v>
      </c>
      <c r="U25" s="20">
        <f t="shared" si="10"/>
        <v>0</v>
      </c>
      <c r="V25" s="20">
        <f t="shared" si="11"/>
        <v>0</v>
      </c>
      <c r="W25" s="20"/>
      <c r="X25" s="20"/>
      <c r="Y25" s="20">
        <f t="shared" si="12"/>
        <v>0</v>
      </c>
      <c r="Z25" s="38">
        <f t="shared" si="13"/>
        <v>0</v>
      </c>
      <c r="AA25" s="45">
        <v>622</v>
      </c>
      <c r="AB25" s="45">
        <f t="shared" si="14"/>
        <v>894.00059999999996</v>
      </c>
      <c r="AC25" s="45">
        <v>114</v>
      </c>
      <c r="AD25" s="45">
        <v>109</v>
      </c>
      <c r="AF25" s="45">
        <v>118</v>
      </c>
      <c r="AH25" s="45">
        <v>98</v>
      </c>
      <c r="AN25" s="45">
        <v>439</v>
      </c>
      <c r="AO25" s="45">
        <v>1061</v>
      </c>
      <c r="AP25" s="46">
        <v>3203</v>
      </c>
    </row>
    <row r="26" spans="1:42">
      <c r="A26" s="3" t="s">
        <v>73</v>
      </c>
      <c r="B26" s="3" t="s">
        <v>74</v>
      </c>
      <c r="C26" s="3" t="s">
        <v>75</v>
      </c>
      <c r="D26" s="22"/>
      <c r="E26" s="13">
        <f t="shared" si="0"/>
        <v>0</v>
      </c>
      <c r="F26" s="15">
        <f t="shared" si="1"/>
        <v>0</v>
      </c>
      <c r="G26" s="15">
        <f t="shared" si="2"/>
        <v>0</v>
      </c>
      <c r="H26" s="15">
        <f t="shared" si="3"/>
        <v>0</v>
      </c>
      <c r="I26" s="15"/>
      <c r="J26" s="15"/>
      <c r="K26" s="23"/>
      <c r="L26" s="13">
        <f t="shared" ref="L26" si="41">K26/34</f>
        <v>0</v>
      </c>
      <c r="M26" s="18">
        <f t="shared" si="5"/>
        <v>0</v>
      </c>
      <c r="N26" s="18">
        <f t="shared" si="6"/>
        <v>0</v>
      </c>
      <c r="O26" s="18">
        <f t="shared" si="7"/>
        <v>0</v>
      </c>
      <c r="P26" s="18"/>
      <c r="Q26" s="18"/>
      <c r="R26" s="24"/>
      <c r="S26" s="13">
        <f t="shared" ref="S26" si="42">R26/34</f>
        <v>0</v>
      </c>
      <c r="T26" s="20">
        <f t="shared" si="9"/>
        <v>0</v>
      </c>
      <c r="U26" s="20">
        <f t="shared" si="10"/>
        <v>0</v>
      </c>
      <c r="V26" s="20">
        <f t="shared" si="11"/>
        <v>0</v>
      </c>
      <c r="W26" s="20"/>
      <c r="X26" s="20"/>
      <c r="Y26" s="20">
        <f t="shared" si="12"/>
        <v>0</v>
      </c>
      <c r="Z26" s="38">
        <f t="shared" si="13"/>
        <v>0</v>
      </c>
      <c r="AA26" s="45">
        <v>193</v>
      </c>
      <c r="AB26" s="45">
        <f t="shared" si="14"/>
        <v>277.39890000000003</v>
      </c>
      <c r="AE26" s="45">
        <v>35</v>
      </c>
      <c r="AF26" s="45">
        <v>170</v>
      </c>
      <c r="AH26" s="45">
        <v>139</v>
      </c>
      <c r="AN26" s="45">
        <v>344</v>
      </c>
      <c r="AO26" s="45">
        <v>537</v>
      </c>
      <c r="AP26" s="46">
        <v>1847</v>
      </c>
    </row>
    <row r="27" spans="1:42">
      <c r="A27" s="3" t="s">
        <v>76</v>
      </c>
      <c r="B27" s="3" t="s">
        <v>77</v>
      </c>
      <c r="C27" s="3" t="s">
        <v>78</v>
      </c>
      <c r="D27" s="22"/>
      <c r="E27" s="13">
        <f t="shared" si="0"/>
        <v>0</v>
      </c>
      <c r="F27" s="15">
        <f t="shared" si="1"/>
        <v>0</v>
      </c>
      <c r="G27" s="15">
        <f t="shared" si="2"/>
        <v>0</v>
      </c>
      <c r="H27" s="15">
        <f t="shared" si="3"/>
        <v>0</v>
      </c>
      <c r="I27" s="15"/>
      <c r="J27" s="15"/>
      <c r="K27" s="23"/>
      <c r="L27" s="13">
        <f t="shared" ref="L27" si="43">K27/34</f>
        <v>0</v>
      </c>
      <c r="M27" s="18">
        <f t="shared" si="5"/>
        <v>0</v>
      </c>
      <c r="N27" s="18">
        <f t="shared" si="6"/>
        <v>0</v>
      </c>
      <c r="O27" s="18">
        <f t="shared" si="7"/>
        <v>0</v>
      </c>
      <c r="P27" s="18"/>
      <c r="Q27" s="18"/>
      <c r="R27" s="24"/>
      <c r="S27" s="13">
        <f t="shared" ref="S27" si="44">R27/34</f>
        <v>0</v>
      </c>
      <c r="T27" s="20">
        <f t="shared" si="9"/>
        <v>0</v>
      </c>
      <c r="U27" s="20">
        <f t="shared" si="10"/>
        <v>0</v>
      </c>
      <c r="V27" s="20">
        <f t="shared" si="11"/>
        <v>0</v>
      </c>
      <c r="W27" s="20"/>
      <c r="X27" s="20"/>
      <c r="Y27" s="20">
        <f t="shared" si="12"/>
        <v>0</v>
      </c>
      <c r="Z27" s="38">
        <f t="shared" si="13"/>
        <v>0</v>
      </c>
      <c r="AA27" s="45">
        <v>838</v>
      </c>
      <c r="AB27" s="45">
        <f t="shared" si="14"/>
        <v>1204.4574</v>
      </c>
      <c r="AC27" s="45">
        <v>385</v>
      </c>
      <c r="AD27" s="45">
        <v>392</v>
      </c>
      <c r="AN27" s="45">
        <v>777</v>
      </c>
      <c r="AO27" s="45">
        <v>1615</v>
      </c>
      <c r="AP27" s="46">
        <v>1192.5</v>
      </c>
    </row>
    <row r="28" spans="1:42">
      <c r="A28" s="3" t="s">
        <v>79</v>
      </c>
      <c r="B28" s="3" t="s">
        <v>80</v>
      </c>
      <c r="C28" s="3" t="s">
        <v>81</v>
      </c>
      <c r="D28" s="22"/>
      <c r="E28" s="13">
        <f t="shared" si="0"/>
        <v>0</v>
      </c>
      <c r="F28" s="15">
        <f t="shared" si="1"/>
        <v>0</v>
      </c>
      <c r="G28" s="15">
        <f t="shared" si="2"/>
        <v>0</v>
      </c>
      <c r="H28" s="15">
        <f t="shared" si="3"/>
        <v>0</v>
      </c>
      <c r="I28" s="15"/>
      <c r="J28" s="15"/>
      <c r="K28" s="23"/>
      <c r="L28" s="13">
        <f t="shared" ref="L28" si="45">K28/34</f>
        <v>0</v>
      </c>
      <c r="M28" s="18">
        <f t="shared" si="5"/>
        <v>0</v>
      </c>
      <c r="N28" s="18">
        <f t="shared" si="6"/>
        <v>0</v>
      </c>
      <c r="O28" s="18">
        <f t="shared" si="7"/>
        <v>0</v>
      </c>
      <c r="P28" s="18"/>
      <c r="Q28" s="18"/>
      <c r="R28" s="24"/>
      <c r="S28" s="13">
        <f t="shared" ref="S28" si="46">R28/34</f>
        <v>0</v>
      </c>
      <c r="T28" s="20">
        <f t="shared" si="9"/>
        <v>0</v>
      </c>
      <c r="U28" s="20">
        <f t="shared" si="10"/>
        <v>0</v>
      </c>
      <c r="V28" s="20">
        <f t="shared" si="11"/>
        <v>0</v>
      </c>
      <c r="W28" s="20"/>
      <c r="X28" s="20"/>
      <c r="Y28" s="20">
        <f t="shared" si="12"/>
        <v>0</v>
      </c>
      <c r="Z28" s="38">
        <f t="shared" si="13"/>
        <v>0</v>
      </c>
      <c r="AA28" s="45">
        <v>1576</v>
      </c>
      <c r="AB28" s="45">
        <f t="shared" si="14"/>
        <v>2265.1848</v>
      </c>
      <c r="AF28" s="45">
        <v>107</v>
      </c>
      <c r="AH28" s="45">
        <v>94</v>
      </c>
      <c r="AN28" s="45">
        <v>201</v>
      </c>
      <c r="AO28" s="45">
        <v>1777</v>
      </c>
      <c r="AP28" s="46">
        <v>1950.5</v>
      </c>
    </row>
    <row r="29" spans="1:42">
      <c r="A29" s="3" t="s">
        <v>82</v>
      </c>
      <c r="B29" s="3" t="s">
        <v>83</v>
      </c>
      <c r="C29" s="3" t="s">
        <v>84</v>
      </c>
      <c r="D29" s="22"/>
      <c r="E29" s="13">
        <f t="shared" si="0"/>
        <v>0</v>
      </c>
      <c r="F29" s="15">
        <f t="shared" si="1"/>
        <v>0</v>
      </c>
      <c r="G29" s="15">
        <f t="shared" si="2"/>
        <v>0</v>
      </c>
      <c r="H29" s="15">
        <f t="shared" si="3"/>
        <v>0</v>
      </c>
      <c r="I29" s="15"/>
      <c r="J29" s="15"/>
      <c r="K29" s="23"/>
      <c r="L29" s="13">
        <f t="shared" ref="L29" si="47">K29/34</f>
        <v>0</v>
      </c>
      <c r="M29" s="18">
        <f t="shared" si="5"/>
        <v>0</v>
      </c>
      <c r="N29" s="18">
        <f t="shared" si="6"/>
        <v>0</v>
      </c>
      <c r="O29" s="18">
        <f t="shared" si="7"/>
        <v>0</v>
      </c>
      <c r="P29" s="18"/>
      <c r="Q29" s="18"/>
      <c r="R29" s="24"/>
      <c r="S29" s="13">
        <f t="shared" ref="S29" si="48">R29/34</f>
        <v>0</v>
      </c>
      <c r="T29" s="20">
        <f t="shared" si="9"/>
        <v>0</v>
      </c>
      <c r="U29" s="20">
        <f t="shared" si="10"/>
        <v>0</v>
      </c>
      <c r="V29" s="20">
        <f t="shared" si="11"/>
        <v>0</v>
      </c>
      <c r="W29" s="20"/>
      <c r="X29" s="20"/>
      <c r="Y29" s="20">
        <f t="shared" si="12"/>
        <v>0</v>
      </c>
      <c r="Z29" s="38">
        <f t="shared" si="13"/>
        <v>0</v>
      </c>
      <c r="AA29" s="45">
        <v>1347</v>
      </c>
      <c r="AB29" s="45">
        <f t="shared" si="14"/>
        <v>1936.0431000000001</v>
      </c>
      <c r="AF29" s="45">
        <v>26</v>
      </c>
      <c r="AH29" s="45">
        <v>21</v>
      </c>
      <c r="AN29" s="45">
        <v>47</v>
      </c>
      <c r="AO29" s="45">
        <v>1394</v>
      </c>
      <c r="AP29" s="46">
        <v>1841.5</v>
      </c>
    </row>
    <row r="30" spans="1:42">
      <c r="A30" s="3" t="s">
        <v>85</v>
      </c>
      <c r="B30" s="3" t="s">
        <v>86</v>
      </c>
      <c r="C30" s="3" t="s">
        <v>87</v>
      </c>
      <c r="D30" s="22"/>
      <c r="E30" s="13">
        <f t="shared" si="0"/>
        <v>0</v>
      </c>
      <c r="F30" s="15">
        <f t="shared" si="1"/>
        <v>0</v>
      </c>
      <c r="G30" s="15">
        <f t="shared" si="2"/>
        <v>0</v>
      </c>
      <c r="H30" s="15">
        <f t="shared" si="3"/>
        <v>0</v>
      </c>
      <c r="I30" s="15"/>
      <c r="J30" s="15"/>
      <c r="K30" s="23"/>
      <c r="L30" s="13">
        <f t="shared" ref="L30" si="49">K30/34</f>
        <v>0</v>
      </c>
      <c r="M30" s="18">
        <f t="shared" si="5"/>
        <v>0</v>
      </c>
      <c r="N30" s="18">
        <f t="shared" si="6"/>
        <v>0</v>
      </c>
      <c r="O30" s="18">
        <f t="shared" si="7"/>
        <v>0</v>
      </c>
      <c r="P30" s="18"/>
      <c r="Q30" s="18"/>
      <c r="R30" s="24"/>
      <c r="S30" s="13">
        <f t="shared" ref="S30" si="50">R30/34</f>
        <v>0</v>
      </c>
      <c r="T30" s="20">
        <f t="shared" si="9"/>
        <v>0</v>
      </c>
      <c r="U30" s="20">
        <f t="shared" si="10"/>
        <v>0</v>
      </c>
      <c r="V30" s="20">
        <f t="shared" si="11"/>
        <v>0</v>
      </c>
      <c r="W30" s="20"/>
      <c r="X30" s="20"/>
      <c r="Y30" s="20">
        <f t="shared" si="12"/>
        <v>0</v>
      </c>
      <c r="Z30" s="38">
        <f t="shared" si="13"/>
        <v>0</v>
      </c>
      <c r="AA30" s="45">
        <v>1178</v>
      </c>
      <c r="AB30" s="45">
        <f t="shared" si="14"/>
        <v>1693.1394</v>
      </c>
      <c r="AC30" s="45">
        <v>222</v>
      </c>
      <c r="AD30" s="45">
        <v>188</v>
      </c>
      <c r="AN30" s="45">
        <v>410</v>
      </c>
      <c r="AO30" s="45">
        <v>1588</v>
      </c>
      <c r="AP30" s="46">
        <v>2272.5</v>
      </c>
    </row>
    <row r="31" spans="1:42">
      <c r="A31" s="3" t="s">
        <v>88</v>
      </c>
      <c r="B31" s="3" t="s">
        <v>89</v>
      </c>
      <c r="C31" s="3" t="s">
        <v>90</v>
      </c>
      <c r="D31" s="22"/>
      <c r="E31" s="13">
        <f t="shared" si="0"/>
        <v>0</v>
      </c>
      <c r="F31" s="15">
        <f t="shared" si="1"/>
        <v>0</v>
      </c>
      <c r="G31" s="15">
        <f t="shared" si="2"/>
        <v>0</v>
      </c>
      <c r="H31" s="15">
        <f t="shared" si="3"/>
        <v>0</v>
      </c>
      <c r="I31" s="15"/>
      <c r="J31" s="15"/>
      <c r="K31" s="23"/>
      <c r="L31" s="13">
        <f t="shared" ref="L31" si="51">K31/34</f>
        <v>0</v>
      </c>
      <c r="M31" s="18">
        <f t="shared" si="5"/>
        <v>0</v>
      </c>
      <c r="N31" s="18">
        <f t="shared" si="6"/>
        <v>0</v>
      </c>
      <c r="O31" s="18">
        <f t="shared" si="7"/>
        <v>0</v>
      </c>
      <c r="P31" s="18"/>
      <c r="Q31" s="18"/>
      <c r="R31" s="24"/>
      <c r="S31" s="13">
        <f t="shared" ref="S31" si="52">R31/34</f>
        <v>0</v>
      </c>
      <c r="T31" s="20">
        <f t="shared" si="9"/>
        <v>0</v>
      </c>
      <c r="U31" s="20">
        <f t="shared" si="10"/>
        <v>0</v>
      </c>
      <c r="V31" s="20">
        <f t="shared" si="11"/>
        <v>0</v>
      </c>
      <c r="W31" s="20"/>
      <c r="X31" s="20"/>
      <c r="Y31" s="20">
        <f t="shared" si="12"/>
        <v>0</v>
      </c>
      <c r="Z31" s="38">
        <f t="shared" si="13"/>
        <v>0</v>
      </c>
      <c r="AA31" s="45">
        <v>948</v>
      </c>
      <c r="AB31" s="45">
        <f t="shared" si="14"/>
        <v>1362.5604000000001</v>
      </c>
      <c r="AC31" s="45">
        <v>17</v>
      </c>
      <c r="AN31" s="45">
        <v>17</v>
      </c>
      <c r="AO31" s="45">
        <v>965</v>
      </c>
      <c r="AP31" s="46">
        <v>1997</v>
      </c>
    </row>
    <row r="32" spans="1:42">
      <c r="A32" s="3" t="s">
        <v>91</v>
      </c>
      <c r="B32" s="3" t="s">
        <v>92</v>
      </c>
      <c r="C32" s="3" t="s">
        <v>93</v>
      </c>
      <c r="D32" s="22"/>
      <c r="E32" s="13">
        <f t="shared" si="0"/>
        <v>0</v>
      </c>
      <c r="F32" s="15">
        <f t="shared" si="1"/>
        <v>0</v>
      </c>
      <c r="G32" s="15">
        <f t="shared" si="2"/>
        <v>0</v>
      </c>
      <c r="H32" s="15">
        <f t="shared" si="3"/>
        <v>0</v>
      </c>
      <c r="I32" s="15"/>
      <c r="J32" s="15"/>
      <c r="K32" s="23"/>
      <c r="L32" s="13">
        <f t="shared" ref="L32" si="53">K32/34</f>
        <v>0</v>
      </c>
      <c r="M32" s="18">
        <f t="shared" si="5"/>
        <v>0</v>
      </c>
      <c r="N32" s="18">
        <f t="shared" si="6"/>
        <v>0</v>
      </c>
      <c r="O32" s="18">
        <f t="shared" si="7"/>
        <v>0</v>
      </c>
      <c r="P32" s="18"/>
      <c r="Q32" s="18"/>
      <c r="R32" s="24"/>
      <c r="S32" s="13">
        <f t="shared" ref="S32" si="54">R32/34</f>
        <v>0</v>
      </c>
      <c r="T32" s="20">
        <f t="shared" si="9"/>
        <v>0</v>
      </c>
      <c r="U32" s="20">
        <f t="shared" si="10"/>
        <v>0</v>
      </c>
      <c r="V32" s="20">
        <f t="shared" si="11"/>
        <v>0</v>
      </c>
      <c r="W32" s="20"/>
      <c r="X32" s="20"/>
      <c r="Y32" s="20">
        <f t="shared" si="12"/>
        <v>0</v>
      </c>
      <c r="Z32" s="38">
        <f t="shared" si="13"/>
        <v>0</v>
      </c>
      <c r="AA32" s="45">
        <v>262</v>
      </c>
      <c r="AB32" s="45">
        <f t="shared" si="14"/>
        <v>376.57260000000002</v>
      </c>
      <c r="AO32" s="45">
        <v>262</v>
      </c>
      <c r="AP32" s="46">
        <v>1256</v>
      </c>
    </row>
    <row r="33" spans="1:42">
      <c r="A33" s="3" t="s">
        <v>94</v>
      </c>
      <c r="B33" s="3" t="s">
        <v>95</v>
      </c>
      <c r="C33" s="3" t="s">
        <v>96</v>
      </c>
      <c r="D33" s="16"/>
      <c r="E33" s="13">
        <f t="shared" si="0"/>
        <v>0</v>
      </c>
      <c r="F33" s="15">
        <f t="shared" si="1"/>
        <v>0</v>
      </c>
      <c r="G33" s="15">
        <f t="shared" si="2"/>
        <v>0</v>
      </c>
      <c r="H33" s="15">
        <f t="shared" si="3"/>
        <v>0</v>
      </c>
      <c r="I33" s="15"/>
      <c r="J33" s="15"/>
      <c r="K33" s="17"/>
      <c r="L33" s="13">
        <f t="shared" ref="L33" si="55">K33/34</f>
        <v>0</v>
      </c>
      <c r="M33" s="18">
        <f t="shared" si="5"/>
        <v>0</v>
      </c>
      <c r="N33" s="18">
        <f t="shared" si="6"/>
        <v>0</v>
      </c>
      <c r="O33" s="18">
        <f t="shared" si="7"/>
        <v>0</v>
      </c>
      <c r="P33" s="18"/>
      <c r="Q33" s="18"/>
      <c r="R33" s="19"/>
      <c r="S33" s="13">
        <f t="shared" ref="S33" si="56">R33/34</f>
        <v>0</v>
      </c>
      <c r="T33" s="20">
        <f t="shared" si="9"/>
        <v>0</v>
      </c>
      <c r="U33" s="20">
        <f t="shared" si="10"/>
        <v>0</v>
      </c>
      <c r="V33" s="20">
        <f t="shared" si="11"/>
        <v>0</v>
      </c>
      <c r="W33" s="20"/>
      <c r="X33" s="20"/>
      <c r="Y33" s="20">
        <f t="shared" si="12"/>
        <v>0</v>
      </c>
      <c r="Z33" s="38">
        <f t="shared" si="13"/>
        <v>0</v>
      </c>
      <c r="AB33" s="45">
        <f t="shared" si="14"/>
        <v>0</v>
      </c>
      <c r="AP33" s="46">
        <v>453.5</v>
      </c>
    </row>
    <row r="34" spans="1:42">
      <c r="A34" s="3" t="s">
        <v>97</v>
      </c>
      <c r="B34" s="3" t="s">
        <v>98</v>
      </c>
      <c r="C34" s="3" t="s">
        <v>99</v>
      </c>
      <c r="D34" s="22"/>
      <c r="E34" s="13">
        <f t="shared" si="0"/>
        <v>0</v>
      </c>
      <c r="F34" s="15">
        <f t="shared" si="1"/>
        <v>0</v>
      </c>
      <c r="G34" s="15">
        <f t="shared" si="2"/>
        <v>0</v>
      </c>
      <c r="H34" s="15">
        <f t="shared" si="3"/>
        <v>0</v>
      </c>
      <c r="I34" s="15"/>
      <c r="J34" s="15"/>
      <c r="K34" s="23"/>
      <c r="L34" s="13">
        <f t="shared" ref="L34" si="57">K34/34</f>
        <v>0</v>
      </c>
      <c r="M34" s="18">
        <f t="shared" si="5"/>
        <v>0</v>
      </c>
      <c r="N34" s="18">
        <f t="shared" si="6"/>
        <v>0</v>
      </c>
      <c r="O34" s="18">
        <f t="shared" si="7"/>
        <v>0</v>
      </c>
      <c r="P34" s="18"/>
      <c r="Q34" s="18"/>
      <c r="R34" s="24"/>
      <c r="S34" s="13">
        <f t="shared" ref="S34" si="58">R34/34</f>
        <v>0</v>
      </c>
      <c r="T34" s="20">
        <f t="shared" si="9"/>
        <v>0</v>
      </c>
      <c r="U34" s="20">
        <f t="shared" si="10"/>
        <v>0</v>
      </c>
      <c r="V34" s="20">
        <f t="shared" si="11"/>
        <v>0</v>
      </c>
      <c r="W34" s="20"/>
      <c r="X34" s="20"/>
      <c r="Y34" s="20">
        <f t="shared" si="12"/>
        <v>0</v>
      </c>
      <c r="Z34" s="38">
        <f t="shared" si="13"/>
        <v>0</v>
      </c>
      <c r="AA34" s="45">
        <v>1011</v>
      </c>
      <c r="AB34" s="45">
        <f t="shared" si="14"/>
        <v>1453.1103000000001</v>
      </c>
      <c r="AO34" s="45">
        <v>1011</v>
      </c>
      <c r="AP34" s="46">
        <v>353</v>
      </c>
    </row>
    <row r="35" spans="1:42">
      <c r="A35" s="5"/>
      <c r="B35" s="5"/>
      <c r="C35" s="5"/>
      <c r="D35" s="12"/>
      <c r="E35" s="13"/>
      <c r="F35" s="13"/>
      <c r="G35" s="13"/>
      <c r="H35" s="13"/>
      <c r="I35" s="13"/>
      <c r="J35" s="13"/>
      <c r="K35" s="12"/>
      <c r="L35" s="13"/>
      <c r="M35" s="13"/>
      <c r="N35" s="13"/>
      <c r="O35" s="13"/>
      <c r="P35" s="13"/>
      <c r="Q35" s="13"/>
      <c r="R35" s="12"/>
      <c r="S35" s="13"/>
      <c r="T35" s="13"/>
      <c r="U35" s="13"/>
      <c r="V35" s="13"/>
      <c r="W35" s="13"/>
      <c r="X35" s="13"/>
      <c r="Y35" s="13"/>
      <c r="Z35" s="39"/>
      <c r="AO35" s="47">
        <v>26272</v>
      </c>
      <c r="AP35" s="46">
        <v>1228</v>
      </c>
    </row>
    <row r="36" spans="1:42">
      <c r="A36" s="3" t="s">
        <v>100</v>
      </c>
      <c r="B36" s="3" t="s">
        <v>101</v>
      </c>
      <c r="C36" s="3" t="s">
        <v>102</v>
      </c>
      <c r="D36" s="12"/>
      <c r="E36" s="13"/>
      <c r="F36" s="13"/>
      <c r="G36" s="13"/>
      <c r="H36" s="13"/>
      <c r="I36" s="13"/>
      <c r="J36" s="13"/>
      <c r="K36" s="12"/>
      <c r="L36" s="13"/>
      <c r="M36" s="13"/>
      <c r="N36" s="13"/>
      <c r="O36" s="13"/>
      <c r="P36" s="13"/>
      <c r="Q36" s="13"/>
      <c r="R36" s="12"/>
      <c r="S36" s="13"/>
      <c r="T36" s="13"/>
      <c r="U36" s="13"/>
      <c r="V36" s="13"/>
      <c r="W36" s="13"/>
      <c r="X36" s="13"/>
      <c r="Y36" s="13"/>
      <c r="Z36" s="39"/>
      <c r="AF36" s="45">
        <v>14</v>
      </c>
      <c r="AH36" s="45">
        <v>15</v>
      </c>
      <c r="AN36" s="45">
        <v>29</v>
      </c>
      <c r="AO36" s="45">
        <v>29</v>
      </c>
    </row>
    <row r="37" spans="1:42">
      <c r="A37" s="3" t="s">
        <v>103</v>
      </c>
      <c r="B37" s="3" t="s">
        <v>104</v>
      </c>
      <c r="C37" s="3" t="s">
        <v>105</v>
      </c>
      <c r="D37" s="12"/>
      <c r="E37" s="13"/>
      <c r="F37" s="13"/>
      <c r="G37" s="13"/>
      <c r="H37" s="13"/>
      <c r="I37" s="13"/>
      <c r="J37" s="13"/>
      <c r="K37" s="12"/>
      <c r="L37" s="13"/>
      <c r="M37" s="13"/>
      <c r="N37" s="13"/>
      <c r="O37" s="13"/>
      <c r="P37" s="13"/>
      <c r="Q37" s="13"/>
      <c r="R37" s="12"/>
      <c r="S37" s="13"/>
      <c r="T37" s="13"/>
      <c r="U37" s="13"/>
      <c r="V37" s="13"/>
      <c r="W37" s="13"/>
      <c r="X37" s="13"/>
      <c r="Y37" s="13"/>
      <c r="Z37" s="39"/>
      <c r="AF37" s="45">
        <v>23</v>
      </c>
      <c r="AN37" s="45">
        <v>23</v>
      </c>
      <c r="AO37" s="45">
        <v>23</v>
      </c>
    </row>
    <row r="38" spans="1:42">
      <c r="A38" s="3" t="s">
        <v>106</v>
      </c>
      <c r="B38" s="3" t="s">
        <v>107</v>
      </c>
      <c r="C38" s="3" t="s">
        <v>108</v>
      </c>
      <c r="D38" s="12"/>
      <c r="E38" s="13"/>
      <c r="F38" s="13"/>
      <c r="G38" s="13"/>
      <c r="H38" s="13"/>
      <c r="I38" s="13"/>
      <c r="J38" s="13"/>
      <c r="K38" s="12"/>
      <c r="L38" s="13"/>
      <c r="M38" s="13"/>
      <c r="N38" s="13"/>
      <c r="O38" s="13"/>
      <c r="P38" s="13"/>
      <c r="Q38" s="13"/>
      <c r="R38" s="12"/>
      <c r="S38" s="13"/>
      <c r="T38" s="13"/>
      <c r="U38" s="13"/>
      <c r="V38" s="13"/>
      <c r="W38" s="13"/>
      <c r="X38" s="13"/>
      <c r="Y38" s="13"/>
      <c r="Z38" s="39"/>
      <c r="AF38" s="45">
        <v>24</v>
      </c>
      <c r="AH38" s="45">
        <v>15</v>
      </c>
      <c r="AN38" s="45">
        <v>39</v>
      </c>
      <c r="AO38" s="45">
        <v>39</v>
      </c>
    </row>
    <row r="39" spans="1:42">
      <c r="A39" s="3" t="s">
        <v>109</v>
      </c>
      <c r="B39" s="3" t="s">
        <v>110</v>
      </c>
      <c r="C39" s="3" t="s">
        <v>111</v>
      </c>
      <c r="D39" s="12"/>
      <c r="E39" s="13"/>
      <c r="F39" s="13"/>
      <c r="G39" s="13"/>
      <c r="H39" s="13"/>
      <c r="I39" s="13"/>
      <c r="J39" s="13"/>
      <c r="K39" s="12"/>
      <c r="L39" s="13"/>
      <c r="M39" s="13"/>
      <c r="N39" s="13"/>
      <c r="O39" s="13"/>
      <c r="P39" s="13"/>
      <c r="Q39" s="13"/>
      <c r="R39" s="12"/>
      <c r="S39" s="13"/>
      <c r="T39" s="13"/>
      <c r="U39" s="13"/>
      <c r="V39" s="13"/>
      <c r="W39" s="13"/>
      <c r="X39" s="13"/>
      <c r="Y39" s="13"/>
      <c r="Z39" s="39"/>
      <c r="AF39" s="45">
        <v>17</v>
      </c>
      <c r="AH39" s="45">
        <v>14</v>
      </c>
      <c r="AN39" s="45">
        <v>31</v>
      </c>
      <c r="AO39" s="45">
        <v>31</v>
      </c>
    </row>
    <row r="40" spans="1:42">
      <c r="A40" s="5"/>
      <c r="B40" s="5"/>
      <c r="C40" s="5"/>
      <c r="D40" s="12"/>
      <c r="E40" s="13"/>
      <c r="F40" s="13"/>
      <c r="G40" s="13"/>
      <c r="H40" s="13"/>
      <c r="I40" s="13"/>
      <c r="J40" s="13"/>
      <c r="K40" s="12"/>
      <c r="L40" s="13"/>
      <c r="M40" s="13"/>
      <c r="N40" s="13"/>
      <c r="O40" s="13"/>
      <c r="P40" s="13"/>
      <c r="Q40" s="13"/>
      <c r="R40" s="12"/>
      <c r="S40" s="13"/>
      <c r="T40" s="13"/>
      <c r="U40" s="13"/>
      <c r="V40" s="13"/>
      <c r="W40" s="13"/>
      <c r="X40" s="13"/>
      <c r="Y40" s="13"/>
      <c r="Z40" s="39"/>
      <c r="AO40" s="47">
        <v>122</v>
      </c>
    </row>
    <row r="41" spans="1:42">
      <c r="A41" s="5"/>
      <c r="B41" s="5"/>
      <c r="C41" s="5"/>
      <c r="D41" s="25">
        <v>7556</v>
      </c>
      <c r="E41" s="13"/>
      <c r="F41" s="13"/>
      <c r="G41" s="13"/>
      <c r="H41" s="13"/>
      <c r="I41" s="13"/>
      <c r="J41" s="13"/>
      <c r="K41" s="25">
        <v>6921</v>
      </c>
      <c r="L41" s="13"/>
      <c r="M41" s="13"/>
      <c r="N41" s="13"/>
      <c r="O41" s="13"/>
      <c r="P41" s="13"/>
      <c r="Q41" s="13"/>
      <c r="R41" s="25">
        <v>7288</v>
      </c>
      <c r="S41" s="13"/>
      <c r="T41" s="13"/>
      <c r="U41" s="13"/>
      <c r="V41" s="13"/>
      <c r="W41" s="13"/>
      <c r="X41" s="13"/>
      <c r="Y41" s="13"/>
      <c r="Z41" s="39"/>
      <c r="AA41" s="45">
        <v>21765</v>
      </c>
      <c r="AB41" s="45"/>
      <c r="AC41" s="45">
        <v>822</v>
      </c>
      <c r="AD41" s="45">
        <v>824</v>
      </c>
      <c r="AE41" s="45">
        <v>35</v>
      </c>
      <c r="AF41" s="45">
        <v>1544</v>
      </c>
      <c r="AG41" s="45">
        <v>36</v>
      </c>
      <c r="AH41" s="45">
        <v>1220</v>
      </c>
      <c r="AI41" s="45">
        <v>22</v>
      </c>
      <c r="AJ41" s="45">
        <v>27</v>
      </c>
      <c r="AK41" s="45">
        <v>32</v>
      </c>
      <c r="AL41" s="45">
        <v>36</v>
      </c>
      <c r="AM41" s="45">
        <v>31</v>
      </c>
      <c r="AN41" s="45">
        <v>4629</v>
      </c>
      <c r="AO41" s="47">
        <v>26394</v>
      </c>
    </row>
    <row r="42" spans="1:42">
      <c r="A42" s="5"/>
      <c r="B42" s="5"/>
      <c r="C42" s="3" t="s">
        <v>112</v>
      </c>
      <c r="D42" s="25">
        <v>5</v>
      </c>
      <c r="E42" s="13"/>
      <c r="F42" s="13"/>
      <c r="G42" s="13"/>
      <c r="H42" s="13"/>
      <c r="I42" s="13"/>
      <c r="J42" s="13"/>
      <c r="K42" s="25">
        <v>1</v>
      </c>
      <c r="L42" s="13"/>
      <c r="M42" s="13"/>
      <c r="N42" s="13"/>
      <c r="O42" s="13"/>
      <c r="P42" s="13"/>
      <c r="Q42" s="13"/>
      <c r="R42" s="12"/>
      <c r="S42" s="13"/>
      <c r="T42" s="13"/>
      <c r="U42" s="13"/>
      <c r="V42" s="13"/>
      <c r="W42" s="13"/>
      <c r="X42" s="13"/>
      <c r="Y42" s="13"/>
      <c r="Z42" s="39"/>
      <c r="AG42" s="45">
        <v>2884</v>
      </c>
      <c r="AL42" s="45">
        <v>99</v>
      </c>
    </row>
    <row r="43" spans="1:42">
      <c r="A43" s="5"/>
      <c r="B43" s="5"/>
      <c r="C43" s="3" t="s">
        <v>113</v>
      </c>
      <c r="D43" s="25">
        <v>14</v>
      </c>
      <c r="E43" s="13"/>
      <c r="F43" s="13"/>
      <c r="G43" s="13"/>
      <c r="H43" s="13"/>
      <c r="I43" s="13"/>
      <c r="J43" s="13"/>
      <c r="K43" s="12"/>
      <c r="L43" s="13"/>
      <c r="M43" s="13"/>
      <c r="N43" s="13"/>
      <c r="O43" s="13"/>
      <c r="P43" s="13"/>
      <c r="Q43" s="13"/>
      <c r="R43" s="12"/>
      <c r="S43" s="13"/>
      <c r="T43" s="13"/>
      <c r="U43" s="13"/>
      <c r="V43" s="13"/>
      <c r="W43" s="13"/>
      <c r="X43" s="13"/>
      <c r="Y43" s="13"/>
      <c r="Z43" s="39"/>
    </row>
    <row r="44" spans="1:42">
      <c r="A44" s="5"/>
      <c r="B44" s="8" t="s">
        <v>114</v>
      </c>
      <c r="C44" s="7">
        <v>6</v>
      </c>
      <c r="D44" s="26">
        <v>7551</v>
      </c>
      <c r="E44" s="14"/>
      <c r="F44" s="14"/>
      <c r="G44" s="14"/>
      <c r="H44" s="14"/>
      <c r="I44" s="14"/>
      <c r="J44" s="14"/>
      <c r="K44" s="26">
        <v>6920</v>
      </c>
      <c r="L44" s="14"/>
      <c r="M44" s="14"/>
      <c r="N44" s="14"/>
      <c r="O44" s="14"/>
      <c r="P44" s="14"/>
      <c r="Q44" s="14"/>
      <c r="R44" s="26">
        <v>7288</v>
      </c>
      <c r="S44" s="14"/>
      <c r="T44" s="14"/>
      <c r="U44" s="14"/>
      <c r="V44" s="14"/>
      <c r="W44" s="14"/>
      <c r="X44" s="14"/>
      <c r="Y44" s="14"/>
      <c r="Z44" s="40"/>
      <c r="AA44" s="47">
        <v>21765</v>
      </c>
      <c r="AB44" s="47"/>
      <c r="AC44" s="47">
        <v>822</v>
      </c>
      <c r="AD44" s="47">
        <v>824</v>
      </c>
      <c r="AG44" s="47">
        <v>2884</v>
      </c>
      <c r="AL44" s="47">
        <v>99</v>
      </c>
      <c r="AN44" s="47">
        <v>4629</v>
      </c>
      <c r="AO44" s="47">
        <v>26394</v>
      </c>
    </row>
    <row r="45" spans="1:42">
      <c r="A45" s="2" t="s">
        <v>115</v>
      </c>
      <c r="C45" s="2" t="s">
        <v>116</v>
      </c>
    </row>
    <row r="46" spans="1:42">
      <c r="B46" s="2" t="s">
        <v>117</v>
      </c>
      <c r="AF46" s="42" t="s">
        <v>118</v>
      </c>
    </row>
    <row r="47" spans="1:42">
      <c r="B47" s="2" t="s">
        <v>119</v>
      </c>
      <c r="D47" s="27">
        <v>6</v>
      </c>
    </row>
    <row r="48" spans="1:42">
      <c r="A48" s="2" t="s">
        <v>120</v>
      </c>
      <c r="B48" s="2" t="s">
        <v>121</v>
      </c>
      <c r="D48" s="27">
        <v>16</v>
      </c>
    </row>
    <row r="50" spans="1:1">
      <c r="A50" s="2" t="s">
        <v>122</v>
      </c>
    </row>
  </sheetData>
  <mergeCells count="3">
    <mergeCell ref="D8:F8"/>
    <mergeCell ref="K8:M8"/>
    <mergeCell ref="R8:T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46"/>
  <sheetViews>
    <sheetView workbookViewId="0">
      <selection activeCell="H7" sqref="H7:H30"/>
    </sheetView>
  </sheetViews>
  <sheetFormatPr baseColWidth="10" defaultColWidth="9.140625" defaultRowHeight="12.75"/>
  <cols>
    <col min="3" max="3" width="18.5703125" customWidth="1"/>
    <col min="6" max="6" width="9.140625" customWidth="1"/>
    <col min="7" max="7" width="11.5703125" customWidth="1"/>
    <col min="8" max="8" width="9.85546875" customWidth="1"/>
  </cols>
  <sheetData>
    <row r="4" spans="1:8">
      <c r="C4" s="2" t="s">
        <v>9</v>
      </c>
      <c r="D4" s="21"/>
      <c r="E4" s="11"/>
      <c r="F4" s="11"/>
      <c r="G4" s="11" t="s">
        <v>130</v>
      </c>
      <c r="H4" s="11"/>
    </row>
    <row r="5" spans="1:8">
      <c r="D5" s="35" t="s">
        <v>10</v>
      </c>
      <c r="E5" s="35"/>
      <c r="F5" s="35"/>
      <c r="G5" s="28" t="s">
        <v>131</v>
      </c>
      <c r="H5" s="28" t="s">
        <v>132</v>
      </c>
    </row>
    <row r="6" spans="1:8">
      <c r="A6" s="9"/>
      <c r="B6" s="9"/>
      <c r="C6" s="9"/>
      <c r="D6" s="16" t="s">
        <v>123</v>
      </c>
      <c r="E6" s="13" t="s">
        <v>124</v>
      </c>
      <c r="F6" s="15" t="s">
        <v>124</v>
      </c>
      <c r="G6" s="15" t="s">
        <v>133</v>
      </c>
      <c r="H6" s="15"/>
    </row>
    <row r="7" spans="1:8">
      <c r="A7" s="3" t="s">
        <v>29</v>
      </c>
      <c r="B7" s="3" t="s">
        <v>30</v>
      </c>
      <c r="C7" s="3" t="s">
        <v>31</v>
      </c>
      <c r="D7" s="22">
        <v>381</v>
      </c>
      <c r="E7" s="13">
        <f>D7/34</f>
        <v>11.205882352941176</v>
      </c>
      <c r="F7" s="15">
        <f>ROUNDUP(E7, 0)</f>
        <v>12</v>
      </c>
      <c r="G7" s="15">
        <f>F7*38.5</f>
        <v>462</v>
      </c>
      <c r="H7" s="15">
        <f>D7*1.1</f>
        <v>419.1</v>
      </c>
    </row>
    <row r="8" spans="1:8">
      <c r="A8" s="3" t="s">
        <v>32</v>
      </c>
      <c r="B8" s="3" t="s">
        <v>30</v>
      </c>
      <c r="C8" s="3" t="s">
        <v>34</v>
      </c>
      <c r="D8" s="22">
        <v>180</v>
      </c>
      <c r="E8" s="13">
        <f t="shared" ref="E8:E30" si="0">D8/34</f>
        <v>5.2941176470588234</v>
      </c>
      <c r="F8" s="15">
        <f t="shared" ref="F8:F30" si="1">ROUNDUP(E8, 0)</f>
        <v>6</v>
      </c>
      <c r="G8" s="15">
        <f t="shared" ref="G8:G30" si="2">F8*38.5</f>
        <v>231</v>
      </c>
      <c r="H8" s="15">
        <f t="shared" ref="H8:H30" si="3">D8*1.1</f>
        <v>198.00000000000003</v>
      </c>
    </row>
    <row r="9" spans="1:8">
      <c r="A9" s="3" t="s">
        <v>35</v>
      </c>
      <c r="B9" s="5"/>
      <c r="C9" s="3" t="s">
        <v>36</v>
      </c>
      <c r="D9" s="22">
        <v>577</v>
      </c>
      <c r="E9" s="13">
        <f t="shared" si="0"/>
        <v>16.970588235294116</v>
      </c>
      <c r="F9" s="15">
        <f t="shared" si="1"/>
        <v>17</v>
      </c>
      <c r="G9" s="15">
        <f t="shared" si="2"/>
        <v>654.5</v>
      </c>
      <c r="H9" s="15">
        <f t="shared" si="3"/>
        <v>634.70000000000005</v>
      </c>
    </row>
    <row r="10" spans="1:8">
      <c r="A10" s="3" t="s">
        <v>37</v>
      </c>
      <c r="B10" s="3" t="s">
        <v>38</v>
      </c>
      <c r="C10" s="3" t="s">
        <v>39</v>
      </c>
      <c r="D10" s="22">
        <v>272</v>
      </c>
      <c r="E10" s="13">
        <f t="shared" si="0"/>
        <v>8</v>
      </c>
      <c r="F10" s="15">
        <f t="shared" si="1"/>
        <v>8</v>
      </c>
      <c r="G10" s="15">
        <f t="shared" si="2"/>
        <v>308</v>
      </c>
      <c r="H10" s="15">
        <f t="shared" si="3"/>
        <v>299.20000000000005</v>
      </c>
    </row>
    <row r="11" spans="1:8">
      <c r="A11" s="3" t="s">
        <v>40</v>
      </c>
      <c r="B11" s="3" t="s">
        <v>38</v>
      </c>
      <c r="C11" s="3" t="s">
        <v>42</v>
      </c>
      <c r="D11" s="22">
        <v>423</v>
      </c>
      <c r="E11" s="13">
        <f t="shared" si="0"/>
        <v>12.441176470588236</v>
      </c>
      <c r="F11" s="15">
        <f t="shared" si="1"/>
        <v>13</v>
      </c>
      <c r="G11" s="15">
        <f t="shared" si="2"/>
        <v>500.5</v>
      </c>
      <c r="H11" s="15">
        <f t="shared" si="3"/>
        <v>465.3</v>
      </c>
    </row>
    <row r="12" spans="1:8">
      <c r="A12" s="3" t="s">
        <v>43</v>
      </c>
      <c r="B12" s="3" t="s">
        <v>38</v>
      </c>
      <c r="C12" s="3" t="s">
        <v>45</v>
      </c>
      <c r="D12" s="16"/>
      <c r="E12" s="13">
        <f t="shared" si="0"/>
        <v>0</v>
      </c>
      <c r="F12" s="15">
        <f t="shared" si="1"/>
        <v>0</v>
      </c>
      <c r="G12" s="15">
        <f t="shared" si="2"/>
        <v>0</v>
      </c>
      <c r="H12" s="15">
        <f t="shared" si="3"/>
        <v>0</v>
      </c>
    </row>
    <row r="13" spans="1:8">
      <c r="A13" s="3" t="s">
        <v>46</v>
      </c>
      <c r="B13" s="3" t="s">
        <v>38</v>
      </c>
      <c r="C13" s="3" t="s">
        <v>48</v>
      </c>
      <c r="D13" s="22">
        <v>278</v>
      </c>
      <c r="E13" s="13">
        <f t="shared" si="0"/>
        <v>8.1764705882352935</v>
      </c>
      <c r="F13" s="15">
        <f t="shared" si="1"/>
        <v>9</v>
      </c>
      <c r="G13" s="15">
        <f t="shared" si="2"/>
        <v>346.5</v>
      </c>
      <c r="H13" s="15">
        <f t="shared" si="3"/>
        <v>305.8</v>
      </c>
    </row>
    <row r="14" spans="1:8">
      <c r="A14" s="3" t="s">
        <v>49</v>
      </c>
      <c r="B14" s="3" t="s">
        <v>50</v>
      </c>
      <c r="C14" s="3" t="s">
        <v>51</v>
      </c>
      <c r="D14" s="22">
        <v>344</v>
      </c>
      <c r="E14" s="13">
        <f t="shared" si="0"/>
        <v>10.117647058823529</v>
      </c>
      <c r="F14" s="15">
        <f t="shared" si="1"/>
        <v>11</v>
      </c>
      <c r="G14" s="15">
        <f t="shared" si="2"/>
        <v>423.5</v>
      </c>
      <c r="H14" s="15">
        <f t="shared" si="3"/>
        <v>378.40000000000003</v>
      </c>
    </row>
    <row r="15" spans="1:8">
      <c r="A15" s="3" t="s">
        <v>52</v>
      </c>
      <c r="B15" s="3" t="s">
        <v>53</v>
      </c>
      <c r="C15" s="3" t="s">
        <v>54</v>
      </c>
      <c r="D15" s="22">
        <v>377</v>
      </c>
      <c r="E15" s="13">
        <f t="shared" si="0"/>
        <v>11.088235294117647</v>
      </c>
      <c r="F15" s="15">
        <f t="shared" si="1"/>
        <v>12</v>
      </c>
      <c r="G15" s="15">
        <f t="shared" si="2"/>
        <v>462</v>
      </c>
      <c r="H15" s="15">
        <f t="shared" si="3"/>
        <v>414.70000000000005</v>
      </c>
    </row>
    <row r="16" spans="1:8">
      <c r="A16" s="3" t="s">
        <v>55</v>
      </c>
      <c r="B16" s="3" t="s">
        <v>53</v>
      </c>
      <c r="C16" s="3" t="s">
        <v>57</v>
      </c>
      <c r="D16" s="22">
        <v>366</v>
      </c>
      <c r="E16" s="13">
        <f t="shared" si="0"/>
        <v>10.764705882352942</v>
      </c>
      <c r="F16" s="15">
        <f t="shared" si="1"/>
        <v>11</v>
      </c>
      <c r="G16" s="15">
        <f t="shared" si="2"/>
        <v>423.5</v>
      </c>
      <c r="H16" s="15">
        <f t="shared" si="3"/>
        <v>402.6</v>
      </c>
    </row>
    <row r="17" spans="1:8">
      <c r="A17" s="3" t="s">
        <v>58</v>
      </c>
      <c r="B17" s="3" t="s">
        <v>59</v>
      </c>
      <c r="C17" s="3" t="s">
        <v>60</v>
      </c>
      <c r="D17" s="22">
        <v>282</v>
      </c>
      <c r="E17" s="13">
        <f t="shared" si="0"/>
        <v>8.2941176470588243</v>
      </c>
      <c r="F17" s="15">
        <f t="shared" si="1"/>
        <v>9</v>
      </c>
      <c r="G17" s="15">
        <f t="shared" si="2"/>
        <v>346.5</v>
      </c>
      <c r="H17" s="15">
        <f t="shared" si="3"/>
        <v>310.20000000000005</v>
      </c>
    </row>
    <row r="18" spans="1:8">
      <c r="A18" s="3" t="s">
        <v>61</v>
      </c>
      <c r="B18" s="3" t="s">
        <v>62</v>
      </c>
      <c r="C18" s="3" t="s">
        <v>63</v>
      </c>
      <c r="D18" s="22">
        <v>376</v>
      </c>
      <c r="E18" s="13">
        <f t="shared" si="0"/>
        <v>11.058823529411764</v>
      </c>
      <c r="F18" s="15">
        <f t="shared" si="1"/>
        <v>12</v>
      </c>
      <c r="G18" s="15">
        <f t="shared" si="2"/>
        <v>462</v>
      </c>
      <c r="H18" s="15">
        <f t="shared" si="3"/>
        <v>413.6</v>
      </c>
    </row>
    <row r="19" spans="1:8">
      <c r="A19" s="3" t="s">
        <v>64</v>
      </c>
      <c r="B19" s="3" t="s">
        <v>62</v>
      </c>
      <c r="C19" s="3" t="s">
        <v>66</v>
      </c>
      <c r="D19" s="22">
        <v>380</v>
      </c>
      <c r="E19" s="13">
        <f t="shared" si="0"/>
        <v>11.176470588235293</v>
      </c>
      <c r="F19" s="15">
        <f t="shared" si="1"/>
        <v>12</v>
      </c>
      <c r="G19" s="15">
        <f t="shared" si="2"/>
        <v>462</v>
      </c>
      <c r="H19" s="15">
        <f t="shared" si="3"/>
        <v>418.00000000000006</v>
      </c>
    </row>
    <row r="20" spans="1:8">
      <c r="A20" s="3" t="s">
        <v>67</v>
      </c>
      <c r="B20" s="3" t="s">
        <v>62</v>
      </c>
      <c r="C20" s="3" t="s">
        <v>69</v>
      </c>
      <c r="D20" s="22">
        <v>491</v>
      </c>
      <c r="E20" s="13">
        <f t="shared" si="0"/>
        <v>14.441176470588236</v>
      </c>
      <c r="F20" s="15">
        <f t="shared" si="1"/>
        <v>15</v>
      </c>
      <c r="G20" s="15">
        <f t="shared" si="2"/>
        <v>577.5</v>
      </c>
      <c r="H20" s="15">
        <f t="shared" si="3"/>
        <v>540.1</v>
      </c>
    </row>
    <row r="21" spans="1:8">
      <c r="A21" s="3" t="s">
        <v>70</v>
      </c>
      <c r="B21" s="3" t="s">
        <v>62</v>
      </c>
      <c r="C21" s="3" t="s">
        <v>72</v>
      </c>
      <c r="D21" s="22">
        <v>211</v>
      </c>
      <c r="E21" s="13">
        <f t="shared" si="0"/>
        <v>6.2058823529411766</v>
      </c>
      <c r="F21" s="15">
        <f t="shared" si="1"/>
        <v>7</v>
      </c>
      <c r="G21" s="15">
        <f t="shared" si="2"/>
        <v>269.5</v>
      </c>
      <c r="H21" s="15">
        <f t="shared" si="3"/>
        <v>232.10000000000002</v>
      </c>
    </row>
    <row r="22" spans="1:8">
      <c r="A22" s="3" t="s">
        <v>73</v>
      </c>
      <c r="B22" s="3" t="s">
        <v>62</v>
      </c>
      <c r="C22" s="3" t="s">
        <v>75</v>
      </c>
      <c r="D22" s="22">
        <v>68</v>
      </c>
      <c r="E22" s="13">
        <f t="shared" si="0"/>
        <v>2</v>
      </c>
      <c r="F22" s="15">
        <f t="shared" si="1"/>
        <v>2</v>
      </c>
      <c r="G22" s="15">
        <f t="shared" si="2"/>
        <v>77</v>
      </c>
      <c r="H22" s="15">
        <f t="shared" si="3"/>
        <v>74.800000000000011</v>
      </c>
    </row>
    <row r="23" spans="1:8">
      <c r="A23" s="3" t="s">
        <v>76</v>
      </c>
      <c r="B23" s="3" t="s">
        <v>62</v>
      </c>
      <c r="C23" s="3" t="s">
        <v>78</v>
      </c>
      <c r="D23" s="22">
        <v>322</v>
      </c>
      <c r="E23" s="13">
        <f t="shared" si="0"/>
        <v>9.4705882352941178</v>
      </c>
      <c r="F23" s="15">
        <f t="shared" si="1"/>
        <v>10</v>
      </c>
      <c r="G23" s="15">
        <f t="shared" si="2"/>
        <v>385</v>
      </c>
      <c r="H23" s="15">
        <f t="shared" si="3"/>
        <v>354.20000000000005</v>
      </c>
    </row>
    <row r="24" spans="1:8">
      <c r="A24" s="3" t="s">
        <v>79</v>
      </c>
      <c r="B24" s="3" t="s">
        <v>62</v>
      </c>
      <c r="C24" s="3" t="s">
        <v>81</v>
      </c>
      <c r="D24" s="22">
        <v>540</v>
      </c>
      <c r="E24" s="13">
        <f t="shared" si="0"/>
        <v>15.882352941176471</v>
      </c>
      <c r="F24" s="15">
        <f t="shared" si="1"/>
        <v>16</v>
      </c>
      <c r="G24" s="15">
        <f t="shared" si="2"/>
        <v>616</v>
      </c>
      <c r="H24" s="15">
        <f t="shared" si="3"/>
        <v>594</v>
      </c>
    </row>
    <row r="25" spans="1:8">
      <c r="A25" s="3" t="s">
        <v>82</v>
      </c>
      <c r="B25" s="3" t="s">
        <v>62</v>
      </c>
      <c r="C25" s="3" t="s">
        <v>84</v>
      </c>
      <c r="D25" s="22">
        <v>456</v>
      </c>
      <c r="E25" s="13">
        <f t="shared" si="0"/>
        <v>13.411764705882353</v>
      </c>
      <c r="F25" s="15">
        <f t="shared" si="1"/>
        <v>14</v>
      </c>
      <c r="G25" s="15">
        <f t="shared" si="2"/>
        <v>539</v>
      </c>
      <c r="H25" s="15">
        <f t="shared" si="3"/>
        <v>501.6</v>
      </c>
    </row>
    <row r="26" spans="1:8">
      <c r="A26" s="3" t="s">
        <v>85</v>
      </c>
      <c r="B26" s="3" t="s">
        <v>86</v>
      </c>
      <c r="C26" s="3" t="s">
        <v>87</v>
      </c>
      <c r="D26" s="22">
        <v>430</v>
      </c>
      <c r="E26" s="13">
        <f t="shared" si="0"/>
        <v>12.647058823529411</v>
      </c>
      <c r="F26" s="15">
        <f t="shared" si="1"/>
        <v>13</v>
      </c>
      <c r="G26" s="15">
        <f t="shared" si="2"/>
        <v>500.5</v>
      </c>
      <c r="H26" s="15">
        <f t="shared" si="3"/>
        <v>473.00000000000006</v>
      </c>
    </row>
    <row r="27" spans="1:8">
      <c r="A27" s="3" t="s">
        <v>88</v>
      </c>
      <c r="B27" s="3" t="s">
        <v>86</v>
      </c>
      <c r="C27" s="3" t="s">
        <v>90</v>
      </c>
      <c r="D27" s="22">
        <v>358</v>
      </c>
      <c r="E27" s="13">
        <f t="shared" si="0"/>
        <v>10.529411764705882</v>
      </c>
      <c r="F27" s="15">
        <f t="shared" si="1"/>
        <v>11</v>
      </c>
      <c r="G27" s="15">
        <f t="shared" si="2"/>
        <v>423.5</v>
      </c>
      <c r="H27" s="15">
        <f t="shared" si="3"/>
        <v>393.8</v>
      </c>
    </row>
    <row r="28" spans="1:8">
      <c r="A28" s="3" t="s">
        <v>91</v>
      </c>
      <c r="B28" s="3" t="s">
        <v>92</v>
      </c>
      <c r="C28" s="3" t="s">
        <v>93</v>
      </c>
      <c r="D28" s="22">
        <v>95</v>
      </c>
      <c r="E28" s="13">
        <f t="shared" si="0"/>
        <v>2.7941176470588234</v>
      </c>
      <c r="F28" s="15">
        <f t="shared" si="1"/>
        <v>3</v>
      </c>
      <c r="G28" s="15">
        <f t="shared" si="2"/>
        <v>115.5</v>
      </c>
      <c r="H28" s="15">
        <f t="shared" si="3"/>
        <v>104.50000000000001</v>
      </c>
    </row>
    <row r="29" spans="1:8">
      <c r="A29" s="3" t="s">
        <v>94</v>
      </c>
      <c r="B29" s="3" t="s">
        <v>95</v>
      </c>
      <c r="C29" s="3" t="s">
        <v>96</v>
      </c>
      <c r="D29" s="16"/>
      <c r="E29" s="13">
        <f t="shared" si="0"/>
        <v>0</v>
      </c>
      <c r="F29" s="15">
        <f t="shared" si="1"/>
        <v>0</v>
      </c>
      <c r="G29" s="15">
        <f t="shared" si="2"/>
        <v>0</v>
      </c>
      <c r="H29" s="15">
        <f t="shared" si="3"/>
        <v>0</v>
      </c>
    </row>
    <row r="30" spans="1:8">
      <c r="A30" s="3" t="s">
        <v>97</v>
      </c>
      <c r="B30" s="3" t="s">
        <v>95</v>
      </c>
      <c r="C30" s="3" t="s">
        <v>99</v>
      </c>
      <c r="D30" s="22">
        <v>349</v>
      </c>
      <c r="E30" s="13">
        <f t="shared" si="0"/>
        <v>10.264705882352942</v>
      </c>
      <c r="F30" s="15">
        <f t="shared" si="1"/>
        <v>11</v>
      </c>
      <c r="G30" s="15">
        <f t="shared" si="2"/>
        <v>423.5</v>
      </c>
      <c r="H30" s="15">
        <f t="shared" si="3"/>
        <v>383.90000000000003</v>
      </c>
    </row>
    <row r="31" spans="1:8">
      <c r="A31" s="5"/>
      <c r="B31" s="5"/>
      <c r="C31" s="5"/>
      <c r="D31" s="12"/>
      <c r="E31" s="13"/>
      <c r="F31" s="13"/>
      <c r="G31" s="13"/>
      <c r="H31" s="13"/>
    </row>
    <row r="32" spans="1:8">
      <c r="A32" s="3" t="s">
        <v>100</v>
      </c>
      <c r="B32" s="3" t="s">
        <v>53</v>
      </c>
      <c r="C32" s="3" t="s">
        <v>102</v>
      </c>
      <c r="D32" s="12"/>
      <c r="E32" s="13"/>
      <c r="F32" s="13"/>
      <c r="G32" s="13"/>
      <c r="H32" s="13"/>
    </row>
    <row r="33" spans="1:8">
      <c r="A33" s="3" t="s">
        <v>103</v>
      </c>
      <c r="B33" s="3" t="s">
        <v>53</v>
      </c>
      <c r="C33" s="3" t="s">
        <v>105</v>
      </c>
      <c r="D33" s="12"/>
      <c r="E33" s="13"/>
      <c r="F33" s="13"/>
      <c r="G33" s="13"/>
      <c r="H33" s="13"/>
    </row>
    <row r="34" spans="1:8">
      <c r="A34" s="3" t="s">
        <v>106</v>
      </c>
      <c r="B34" s="3" t="s">
        <v>62</v>
      </c>
      <c r="C34" s="3" t="s">
        <v>108</v>
      </c>
      <c r="D34" s="12"/>
      <c r="E34" s="13"/>
      <c r="F34" s="13"/>
      <c r="G34" s="13"/>
      <c r="H34" s="13"/>
    </row>
    <row r="35" spans="1:8">
      <c r="A35" s="3" t="s">
        <v>109</v>
      </c>
      <c r="B35" s="3" t="s">
        <v>62</v>
      </c>
      <c r="C35" s="3" t="s">
        <v>111</v>
      </c>
      <c r="D35" s="12"/>
      <c r="E35" s="13"/>
      <c r="F35" s="13"/>
      <c r="G35" s="13"/>
      <c r="H35" s="13"/>
    </row>
    <row r="36" spans="1:8">
      <c r="A36" s="5"/>
      <c r="B36" s="5"/>
      <c r="C36" s="5"/>
      <c r="D36" s="12"/>
      <c r="E36" s="13"/>
      <c r="F36" s="13"/>
      <c r="G36" s="13"/>
      <c r="H36" s="13"/>
    </row>
    <row r="37" spans="1:8">
      <c r="A37" s="5"/>
      <c r="B37" s="5"/>
      <c r="C37" s="5"/>
      <c r="D37" s="25">
        <v>7556</v>
      </c>
      <c r="E37" s="13"/>
      <c r="F37" s="13"/>
      <c r="G37" s="13"/>
      <c r="H37" s="13"/>
    </row>
    <row r="38" spans="1:8">
      <c r="A38" s="5"/>
      <c r="B38" s="5"/>
      <c r="C38" s="3" t="s">
        <v>112</v>
      </c>
      <c r="D38" s="25">
        <v>5</v>
      </c>
      <c r="E38" s="13"/>
      <c r="F38" s="13"/>
      <c r="G38" s="13"/>
      <c r="H38" s="13"/>
    </row>
    <row r="39" spans="1:8">
      <c r="A39" s="5"/>
      <c r="B39" s="5"/>
      <c r="C39" s="3" t="s">
        <v>113</v>
      </c>
      <c r="D39" s="25">
        <v>14</v>
      </c>
      <c r="E39" s="13"/>
      <c r="F39" s="13"/>
      <c r="G39" s="13"/>
      <c r="H39" s="13"/>
    </row>
    <row r="40" spans="1:8">
      <c r="A40" s="5"/>
      <c r="B40" s="8" t="s">
        <v>26</v>
      </c>
      <c r="C40" s="7">
        <v>6</v>
      </c>
      <c r="D40" s="26">
        <v>7551</v>
      </c>
      <c r="E40" s="14"/>
      <c r="F40" s="14"/>
      <c r="G40" s="14"/>
      <c r="H40" s="14"/>
    </row>
    <row r="41" spans="1:8">
      <c r="A41" s="2" t="s">
        <v>115</v>
      </c>
      <c r="C41" s="2" t="s">
        <v>116</v>
      </c>
      <c r="D41" s="21"/>
      <c r="E41" s="11"/>
      <c r="F41" s="11"/>
      <c r="G41" s="11"/>
      <c r="H41" s="11"/>
    </row>
    <row r="42" spans="1:8">
      <c r="B42" s="2" t="s">
        <v>117</v>
      </c>
      <c r="D42" s="21"/>
      <c r="E42" s="11"/>
      <c r="F42" s="11"/>
      <c r="G42" s="11"/>
      <c r="H42" s="11"/>
    </row>
    <row r="43" spans="1:8">
      <c r="B43" s="2" t="s">
        <v>119</v>
      </c>
      <c r="D43" s="27">
        <v>6</v>
      </c>
      <c r="E43" s="11"/>
      <c r="F43" s="11"/>
      <c r="G43" s="11"/>
      <c r="H43" s="11"/>
    </row>
    <row r="44" spans="1:8">
      <c r="A44" s="2" t="s">
        <v>120</v>
      </c>
      <c r="B44" s="2" t="s">
        <v>121</v>
      </c>
      <c r="D44" s="27">
        <v>16</v>
      </c>
      <c r="E44" s="11"/>
      <c r="F44" s="11"/>
      <c r="G44" s="11"/>
      <c r="H44" s="11"/>
    </row>
    <row r="45" spans="1:8">
      <c r="D45" s="21"/>
      <c r="E45" s="11"/>
      <c r="F45" s="11"/>
      <c r="G45" s="11"/>
      <c r="H45" s="11"/>
    </row>
    <row r="46" spans="1:8">
      <c r="A46" s="2" t="s">
        <v>122</v>
      </c>
      <c r="D46" s="21"/>
      <c r="E46" s="11"/>
      <c r="F46" s="11"/>
      <c r="G46" s="11"/>
      <c r="H46" s="11"/>
    </row>
  </sheetData>
  <mergeCells count="1">
    <mergeCell ref="D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W49"/>
  <sheetViews>
    <sheetView workbookViewId="0">
      <selection activeCell="M38" sqref="M38"/>
    </sheetView>
  </sheetViews>
  <sheetFormatPr baseColWidth="10" defaultColWidth="9.140625" defaultRowHeight="12.75"/>
  <cols>
    <col min="1" max="1" width="10.28515625" customWidth="1"/>
    <col min="2" max="2" width="11" customWidth="1"/>
    <col min="3" max="3" width="23" customWidth="1"/>
    <col min="4" max="4" width="9.140625" style="21"/>
    <col min="5" max="6" width="9.140625" style="11"/>
    <col min="7" max="7" width="10.7109375" style="11" customWidth="1"/>
    <col min="8" max="8" width="9.140625" style="11"/>
  </cols>
  <sheetData>
    <row r="3" spans="1:23">
      <c r="A3" s="1" t="s">
        <v>0</v>
      </c>
    </row>
    <row r="5" spans="1:23">
      <c r="I5" s="2" t="s">
        <v>1</v>
      </c>
      <c r="J5" s="2"/>
      <c r="V5" s="2" t="s">
        <v>1</v>
      </c>
    </row>
    <row r="6" spans="1:23">
      <c r="L6" s="2" t="s">
        <v>3</v>
      </c>
      <c r="M6" s="2" t="s">
        <v>4</v>
      </c>
      <c r="N6" s="2" t="s">
        <v>5</v>
      </c>
      <c r="P6" s="2" t="s">
        <v>6</v>
      </c>
      <c r="R6" s="2" t="s">
        <v>7</v>
      </c>
      <c r="W6" s="2" t="s">
        <v>1</v>
      </c>
    </row>
    <row r="7" spans="1:23">
      <c r="C7" s="2" t="s">
        <v>9</v>
      </c>
      <c r="O7" s="2" t="s">
        <v>15</v>
      </c>
      <c r="Q7" s="2" t="s">
        <v>16</v>
      </c>
      <c r="S7" s="2" t="s">
        <v>17</v>
      </c>
      <c r="T7" s="2" t="s">
        <v>18</v>
      </c>
      <c r="U7" s="2" t="s">
        <v>19</v>
      </c>
      <c r="V7" s="2" t="s">
        <v>20</v>
      </c>
    </row>
    <row r="8" spans="1:23">
      <c r="D8" s="35" t="s">
        <v>11</v>
      </c>
      <c r="E8" s="35"/>
      <c r="F8" s="35"/>
      <c r="G8" s="28" t="s">
        <v>131</v>
      </c>
      <c r="H8" s="28" t="s">
        <v>132</v>
      </c>
      <c r="I8" s="2" t="s">
        <v>13</v>
      </c>
      <c r="J8" s="2"/>
      <c r="K8" s="2" t="s">
        <v>14</v>
      </c>
      <c r="L8" s="2" t="s">
        <v>21</v>
      </c>
      <c r="M8" s="2" t="s">
        <v>22</v>
      </c>
      <c r="N8" s="2" t="s">
        <v>23</v>
      </c>
      <c r="P8" s="2" t="s">
        <v>24</v>
      </c>
      <c r="R8" s="2" t="s">
        <v>25</v>
      </c>
      <c r="W8" s="2" t="s">
        <v>26</v>
      </c>
    </row>
    <row r="9" spans="1:23" s="9" customFormat="1">
      <c r="D9" s="17" t="s">
        <v>123</v>
      </c>
      <c r="E9" s="13" t="s">
        <v>124</v>
      </c>
      <c r="F9" s="18" t="s">
        <v>124</v>
      </c>
      <c r="G9" s="18" t="s">
        <v>134</v>
      </c>
      <c r="H9" s="18"/>
      <c r="I9" s="10" t="s">
        <v>27</v>
      </c>
      <c r="J9" s="10"/>
      <c r="V9" s="10" t="s">
        <v>27</v>
      </c>
    </row>
    <row r="10" spans="1:23">
      <c r="A10" s="3" t="s">
        <v>29</v>
      </c>
      <c r="B10" s="3" t="s">
        <v>30</v>
      </c>
      <c r="C10" s="3" t="s">
        <v>31</v>
      </c>
      <c r="D10" s="23">
        <v>383</v>
      </c>
      <c r="E10" s="13">
        <f>D10/34</f>
        <v>11.264705882352942</v>
      </c>
      <c r="F10" s="18">
        <f>ROUNDUP(E10, 0)</f>
        <v>12</v>
      </c>
      <c r="G10" s="18">
        <f>F10*38</f>
        <v>456</v>
      </c>
      <c r="H10" s="18">
        <f>D10*1.4373</f>
        <v>550.48590000000002</v>
      </c>
      <c r="I10" s="4">
        <v>1190</v>
      </c>
      <c r="J10" s="4">
        <f>I10*1.4373</f>
        <v>1710.3869999999999</v>
      </c>
      <c r="K10" s="5"/>
      <c r="L10" s="4">
        <v>32</v>
      </c>
      <c r="M10" s="5"/>
      <c r="N10" s="4">
        <v>154</v>
      </c>
      <c r="O10" s="5"/>
      <c r="P10" s="4">
        <v>124</v>
      </c>
      <c r="Q10" s="5"/>
      <c r="R10" s="5"/>
      <c r="S10" s="5"/>
      <c r="T10" s="5"/>
      <c r="U10" s="5"/>
      <c r="V10" s="4">
        <v>310</v>
      </c>
      <c r="W10" s="4">
        <v>1500</v>
      </c>
    </row>
    <row r="11" spans="1:23">
      <c r="A11" s="3" t="s">
        <v>32</v>
      </c>
      <c r="B11" s="3" t="s">
        <v>30</v>
      </c>
      <c r="C11" s="3" t="s">
        <v>34</v>
      </c>
      <c r="D11" s="23">
        <v>171</v>
      </c>
      <c r="E11" s="13">
        <f t="shared" ref="E11:E33" si="0">D11/34</f>
        <v>5.0294117647058822</v>
      </c>
      <c r="F11" s="18">
        <f t="shared" ref="F11:F33" si="1">ROUNDUP(E11, 0)</f>
        <v>6</v>
      </c>
      <c r="G11" s="18">
        <f t="shared" ref="G11:G33" si="2">F11*38</f>
        <v>228</v>
      </c>
      <c r="H11" s="18">
        <f t="shared" ref="H11:H33" si="3">D11*1.4373</f>
        <v>245.7783</v>
      </c>
      <c r="I11" s="4">
        <v>525</v>
      </c>
      <c r="J11" s="4">
        <f t="shared" ref="J11:J33" si="4">I11*1.4373</f>
        <v>754.58249999999998</v>
      </c>
      <c r="K11" s="5"/>
      <c r="L11" s="5"/>
      <c r="M11" s="5"/>
      <c r="N11" s="4">
        <v>157</v>
      </c>
      <c r="O11" s="5"/>
      <c r="P11" s="4">
        <v>125</v>
      </c>
      <c r="Q11" s="5"/>
      <c r="R11" s="5"/>
      <c r="S11" s="5"/>
      <c r="T11" s="5"/>
      <c r="U11" s="5"/>
      <c r="V11" s="4">
        <v>282</v>
      </c>
      <c r="W11" s="4">
        <v>807</v>
      </c>
    </row>
    <row r="12" spans="1:23">
      <c r="A12" s="3" t="s">
        <v>35</v>
      </c>
      <c r="B12" s="5"/>
      <c r="C12" s="3" t="s">
        <v>36</v>
      </c>
      <c r="D12" s="23">
        <v>477</v>
      </c>
      <c r="E12" s="13">
        <f t="shared" si="0"/>
        <v>14.029411764705882</v>
      </c>
      <c r="F12" s="18">
        <f t="shared" si="1"/>
        <v>15</v>
      </c>
      <c r="G12" s="18">
        <f t="shared" si="2"/>
        <v>570</v>
      </c>
      <c r="H12" s="18">
        <f t="shared" si="3"/>
        <v>685.59209999999996</v>
      </c>
      <c r="I12" s="4">
        <v>1536</v>
      </c>
      <c r="J12" s="4">
        <f t="shared" si="4"/>
        <v>2207.6927999999998</v>
      </c>
      <c r="K12" s="5"/>
      <c r="L12" s="5"/>
      <c r="M12" s="5"/>
      <c r="N12" s="4">
        <v>35</v>
      </c>
      <c r="O12" s="5"/>
      <c r="P12" s="4">
        <v>32</v>
      </c>
      <c r="Q12" s="5"/>
      <c r="R12" s="5"/>
      <c r="S12" s="5"/>
      <c r="T12" s="5"/>
      <c r="U12" s="5"/>
      <c r="V12" s="4">
        <v>67</v>
      </c>
      <c r="W12" s="4">
        <v>1603</v>
      </c>
    </row>
    <row r="13" spans="1:23">
      <c r="A13" s="3" t="s">
        <v>37</v>
      </c>
      <c r="B13" s="3" t="s">
        <v>38</v>
      </c>
      <c r="C13" s="3" t="s">
        <v>39</v>
      </c>
      <c r="D13" s="23">
        <v>296</v>
      </c>
      <c r="E13" s="13">
        <f t="shared" si="0"/>
        <v>8.7058823529411757</v>
      </c>
      <c r="F13" s="18">
        <f t="shared" si="1"/>
        <v>9</v>
      </c>
      <c r="G13" s="18">
        <f t="shared" si="2"/>
        <v>342</v>
      </c>
      <c r="H13" s="18">
        <f t="shared" si="3"/>
        <v>425.44080000000002</v>
      </c>
      <c r="I13" s="4">
        <v>889</v>
      </c>
      <c r="J13" s="4">
        <f t="shared" si="4"/>
        <v>1277.7597000000001</v>
      </c>
      <c r="K13" s="5"/>
      <c r="L13" s="5"/>
      <c r="M13" s="5"/>
      <c r="N13" s="4">
        <v>51</v>
      </c>
      <c r="O13" s="5"/>
      <c r="P13" s="4">
        <v>41</v>
      </c>
      <c r="Q13" s="5"/>
      <c r="R13" s="5"/>
      <c r="S13" s="5"/>
      <c r="T13" s="5"/>
      <c r="U13" s="5"/>
      <c r="V13" s="4">
        <v>92</v>
      </c>
      <c r="W13" s="4">
        <v>981</v>
      </c>
    </row>
    <row r="14" spans="1:23">
      <c r="A14" s="3" t="s">
        <v>40</v>
      </c>
      <c r="B14" s="3" t="s">
        <v>38</v>
      </c>
      <c r="C14" s="3" t="s">
        <v>42</v>
      </c>
      <c r="D14" s="23">
        <v>356</v>
      </c>
      <c r="E14" s="13">
        <f t="shared" si="0"/>
        <v>10.470588235294118</v>
      </c>
      <c r="F14" s="18">
        <f t="shared" si="1"/>
        <v>11</v>
      </c>
      <c r="G14" s="18">
        <f t="shared" si="2"/>
        <v>418</v>
      </c>
      <c r="H14" s="18">
        <f t="shared" si="3"/>
        <v>511.67880000000002</v>
      </c>
      <c r="I14" s="4">
        <v>1210</v>
      </c>
      <c r="J14" s="4">
        <f t="shared" si="4"/>
        <v>1739.133</v>
      </c>
      <c r="K14" s="4">
        <v>27</v>
      </c>
      <c r="L14" s="4">
        <v>23</v>
      </c>
      <c r="M14" s="5"/>
      <c r="N14" s="4">
        <v>40</v>
      </c>
      <c r="O14" s="5"/>
      <c r="P14" s="4">
        <v>39</v>
      </c>
      <c r="Q14" s="5"/>
      <c r="R14" s="5"/>
      <c r="S14" s="5"/>
      <c r="T14" s="5"/>
      <c r="U14" s="5"/>
      <c r="V14" s="4">
        <v>129</v>
      </c>
      <c r="W14" s="4">
        <v>1339</v>
      </c>
    </row>
    <row r="15" spans="1:23">
      <c r="A15" s="3" t="s">
        <v>43</v>
      </c>
      <c r="B15" s="3" t="s">
        <v>38</v>
      </c>
      <c r="C15" s="3" t="s">
        <v>45</v>
      </c>
      <c r="D15" s="23">
        <v>11</v>
      </c>
      <c r="E15" s="13">
        <f t="shared" si="0"/>
        <v>0.3235294117647059</v>
      </c>
      <c r="F15" s="18">
        <f t="shared" si="1"/>
        <v>1</v>
      </c>
      <c r="G15" s="18">
        <f t="shared" si="2"/>
        <v>38</v>
      </c>
      <c r="H15" s="18">
        <f t="shared" si="3"/>
        <v>15.8103</v>
      </c>
      <c r="I15" s="4">
        <v>21</v>
      </c>
      <c r="J15" s="4">
        <f t="shared" si="4"/>
        <v>30.183299999999999</v>
      </c>
      <c r="K15" s="5"/>
      <c r="L15" s="5"/>
      <c r="M15" s="5"/>
      <c r="N15" s="4">
        <v>30</v>
      </c>
      <c r="O15" s="5"/>
      <c r="P15" s="4">
        <v>27</v>
      </c>
      <c r="Q15" s="5"/>
      <c r="R15" s="5"/>
      <c r="S15" s="5"/>
      <c r="T15" s="5"/>
      <c r="U15" s="5"/>
      <c r="V15" s="4">
        <v>57</v>
      </c>
      <c r="W15" s="4">
        <v>78</v>
      </c>
    </row>
    <row r="16" spans="1:23">
      <c r="A16" s="3" t="s">
        <v>46</v>
      </c>
      <c r="B16" s="3" t="s">
        <v>38</v>
      </c>
      <c r="C16" s="3" t="s">
        <v>48</v>
      </c>
      <c r="D16" s="23">
        <v>300</v>
      </c>
      <c r="E16" s="13">
        <f t="shared" si="0"/>
        <v>8.8235294117647065</v>
      </c>
      <c r="F16" s="18">
        <f t="shared" si="1"/>
        <v>9</v>
      </c>
      <c r="G16" s="18">
        <f t="shared" si="2"/>
        <v>342</v>
      </c>
      <c r="H16" s="18">
        <f t="shared" si="3"/>
        <v>431.19</v>
      </c>
      <c r="I16" s="4">
        <v>878</v>
      </c>
      <c r="J16" s="4">
        <f t="shared" si="4"/>
        <v>1261.9494</v>
      </c>
      <c r="K16" s="4">
        <v>32</v>
      </c>
      <c r="L16" s="4">
        <v>54</v>
      </c>
      <c r="M16" s="5"/>
      <c r="N16" s="4">
        <v>104</v>
      </c>
      <c r="O16" s="5"/>
      <c r="P16" s="4">
        <v>88</v>
      </c>
      <c r="Q16" s="5"/>
      <c r="R16" s="5"/>
      <c r="S16" s="5"/>
      <c r="T16" s="5"/>
      <c r="U16" s="5"/>
      <c r="V16" s="4">
        <v>278</v>
      </c>
      <c r="W16" s="4">
        <v>1156</v>
      </c>
    </row>
    <row r="17" spans="1:23">
      <c r="A17" s="3" t="s">
        <v>49</v>
      </c>
      <c r="B17" s="3" t="s">
        <v>50</v>
      </c>
      <c r="C17" s="3" t="s">
        <v>51</v>
      </c>
      <c r="D17" s="23">
        <v>228</v>
      </c>
      <c r="E17" s="13">
        <f t="shared" si="0"/>
        <v>6.7058823529411766</v>
      </c>
      <c r="F17" s="18">
        <f t="shared" si="1"/>
        <v>7</v>
      </c>
      <c r="G17" s="18">
        <f t="shared" si="2"/>
        <v>266</v>
      </c>
      <c r="H17" s="18">
        <f t="shared" si="3"/>
        <v>327.70440000000002</v>
      </c>
      <c r="I17" s="4">
        <v>805</v>
      </c>
      <c r="J17" s="4">
        <f t="shared" si="4"/>
        <v>1157.0264999999999</v>
      </c>
      <c r="K17" s="5"/>
      <c r="L17" s="5"/>
      <c r="M17" s="5"/>
      <c r="N17" s="4">
        <v>29</v>
      </c>
      <c r="O17" s="5"/>
      <c r="P17" s="4">
        <v>20</v>
      </c>
      <c r="Q17" s="5"/>
      <c r="R17" s="5"/>
      <c r="S17" s="5"/>
      <c r="T17" s="5"/>
      <c r="U17" s="5"/>
      <c r="V17" s="4">
        <v>49</v>
      </c>
      <c r="W17" s="4">
        <v>854</v>
      </c>
    </row>
    <row r="18" spans="1:23">
      <c r="A18" s="3" t="s">
        <v>52</v>
      </c>
      <c r="B18" s="3" t="s">
        <v>53</v>
      </c>
      <c r="C18" s="3" t="s">
        <v>54</v>
      </c>
      <c r="D18" s="23">
        <v>332</v>
      </c>
      <c r="E18" s="13">
        <f t="shared" si="0"/>
        <v>9.764705882352942</v>
      </c>
      <c r="F18" s="18">
        <f t="shared" si="1"/>
        <v>10</v>
      </c>
      <c r="G18" s="18">
        <f t="shared" si="2"/>
        <v>380</v>
      </c>
      <c r="H18" s="18">
        <f t="shared" si="3"/>
        <v>477.18360000000001</v>
      </c>
      <c r="I18" s="4">
        <v>1044</v>
      </c>
      <c r="J18" s="4">
        <f t="shared" si="4"/>
        <v>1500.5412000000001</v>
      </c>
      <c r="K18" s="5"/>
      <c r="L18" s="5"/>
      <c r="M18" s="5"/>
      <c r="N18" s="4">
        <v>47</v>
      </c>
      <c r="O18" s="5"/>
      <c r="P18" s="4">
        <v>41</v>
      </c>
      <c r="Q18" s="5"/>
      <c r="R18" s="5"/>
      <c r="S18" s="5"/>
      <c r="T18" s="5"/>
      <c r="U18" s="5"/>
      <c r="V18" s="4">
        <v>88</v>
      </c>
      <c r="W18" s="4">
        <v>1132</v>
      </c>
    </row>
    <row r="19" spans="1:23">
      <c r="A19" s="3" t="s">
        <v>55</v>
      </c>
      <c r="B19" s="3" t="s">
        <v>53</v>
      </c>
      <c r="C19" s="3" t="s">
        <v>57</v>
      </c>
      <c r="D19" s="23">
        <v>316</v>
      </c>
      <c r="E19" s="13">
        <f t="shared" si="0"/>
        <v>9.2941176470588243</v>
      </c>
      <c r="F19" s="18">
        <f t="shared" si="1"/>
        <v>10</v>
      </c>
      <c r="G19" s="18">
        <f t="shared" si="2"/>
        <v>380</v>
      </c>
      <c r="H19" s="18">
        <f t="shared" si="3"/>
        <v>454.18680000000001</v>
      </c>
      <c r="I19" s="4">
        <v>983</v>
      </c>
      <c r="J19" s="4">
        <f t="shared" si="4"/>
        <v>1412.8659</v>
      </c>
      <c r="K19" s="5"/>
      <c r="L19" s="5"/>
      <c r="M19" s="5"/>
      <c r="N19" s="4">
        <v>25</v>
      </c>
      <c r="O19" s="5"/>
      <c r="P19" s="4">
        <v>34</v>
      </c>
      <c r="Q19" s="5"/>
      <c r="R19" s="5"/>
      <c r="S19" s="5"/>
      <c r="T19" s="5"/>
      <c r="U19" s="5"/>
      <c r="V19" s="4">
        <v>59</v>
      </c>
      <c r="W19" s="4">
        <v>1042</v>
      </c>
    </row>
    <row r="20" spans="1:23">
      <c r="A20" s="3" t="s">
        <v>58</v>
      </c>
      <c r="B20" s="3" t="s">
        <v>59</v>
      </c>
      <c r="C20" s="3" t="s">
        <v>60</v>
      </c>
      <c r="D20" s="23">
        <v>282</v>
      </c>
      <c r="E20" s="13">
        <f t="shared" si="0"/>
        <v>8.2941176470588243</v>
      </c>
      <c r="F20" s="18">
        <f t="shared" si="1"/>
        <v>9</v>
      </c>
      <c r="G20" s="18">
        <f t="shared" si="2"/>
        <v>342</v>
      </c>
      <c r="H20" s="18">
        <f t="shared" si="3"/>
        <v>405.3186</v>
      </c>
      <c r="I20" s="4">
        <v>852</v>
      </c>
      <c r="J20" s="4">
        <f t="shared" si="4"/>
        <v>1224.5796</v>
      </c>
      <c r="K20" s="5"/>
      <c r="L20" s="5"/>
      <c r="M20" s="5"/>
      <c r="N20" s="4">
        <v>39</v>
      </c>
      <c r="O20" s="5"/>
      <c r="P20" s="5"/>
      <c r="Q20" s="5"/>
      <c r="R20" s="5"/>
      <c r="S20" s="5"/>
      <c r="T20" s="5"/>
      <c r="U20" s="5"/>
      <c r="V20" s="4">
        <v>39</v>
      </c>
      <c r="W20" s="4">
        <v>891</v>
      </c>
    </row>
    <row r="21" spans="1:23">
      <c r="A21" s="3" t="s">
        <v>61</v>
      </c>
      <c r="B21" s="3" t="s">
        <v>62</v>
      </c>
      <c r="C21" s="3" t="s">
        <v>63</v>
      </c>
      <c r="D21" s="23">
        <v>322</v>
      </c>
      <c r="E21" s="13">
        <f t="shared" si="0"/>
        <v>9.4705882352941178</v>
      </c>
      <c r="F21" s="18">
        <f t="shared" si="1"/>
        <v>10</v>
      </c>
      <c r="G21" s="18">
        <f t="shared" si="2"/>
        <v>380</v>
      </c>
      <c r="H21" s="18">
        <f t="shared" si="3"/>
        <v>462.81060000000002</v>
      </c>
      <c r="I21" s="4">
        <v>1068</v>
      </c>
      <c r="J21" s="4">
        <f t="shared" si="4"/>
        <v>1535.0364</v>
      </c>
      <c r="K21" s="5"/>
      <c r="L21" s="5"/>
      <c r="M21" s="5"/>
      <c r="N21" s="4">
        <v>45</v>
      </c>
      <c r="O21" s="5"/>
      <c r="P21" s="4">
        <v>38</v>
      </c>
      <c r="Q21" s="5"/>
      <c r="R21" s="5"/>
      <c r="S21" s="5"/>
      <c r="T21" s="5"/>
      <c r="U21" s="5"/>
      <c r="V21" s="4">
        <v>83</v>
      </c>
      <c r="W21" s="4">
        <v>1151</v>
      </c>
    </row>
    <row r="22" spans="1:23">
      <c r="A22" s="3" t="s">
        <v>64</v>
      </c>
      <c r="B22" s="3" t="s">
        <v>62</v>
      </c>
      <c r="C22" s="3" t="s">
        <v>66</v>
      </c>
      <c r="D22" s="23">
        <v>434</v>
      </c>
      <c r="E22" s="13">
        <f t="shared" si="0"/>
        <v>12.764705882352942</v>
      </c>
      <c r="F22" s="18">
        <f t="shared" si="1"/>
        <v>13</v>
      </c>
      <c r="G22" s="18">
        <f t="shared" si="2"/>
        <v>494</v>
      </c>
      <c r="H22" s="18">
        <f t="shared" si="3"/>
        <v>623.78819999999996</v>
      </c>
      <c r="I22" s="4">
        <v>1256</v>
      </c>
      <c r="J22" s="4">
        <f t="shared" si="4"/>
        <v>1805.2488000000001</v>
      </c>
      <c r="K22" s="5"/>
      <c r="L22" s="5"/>
      <c r="M22" s="5"/>
      <c r="N22" s="4">
        <v>35</v>
      </c>
      <c r="O22" s="5"/>
      <c r="P22" s="4">
        <v>28</v>
      </c>
      <c r="Q22" s="5"/>
      <c r="R22" s="5"/>
      <c r="S22" s="5"/>
      <c r="T22" s="5"/>
      <c r="U22" s="5"/>
      <c r="V22" s="4">
        <v>63</v>
      </c>
      <c r="W22" s="4">
        <v>1319</v>
      </c>
    </row>
    <row r="23" spans="1:23">
      <c r="A23" s="3" t="s">
        <v>67</v>
      </c>
      <c r="B23" s="3" t="s">
        <v>62</v>
      </c>
      <c r="C23" s="3" t="s">
        <v>69</v>
      </c>
      <c r="D23" s="23">
        <v>500</v>
      </c>
      <c r="E23" s="13">
        <f t="shared" si="0"/>
        <v>14.705882352941176</v>
      </c>
      <c r="F23" s="18">
        <f t="shared" si="1"/>
        <v>15</v>
      </c>
      <c r="G23" s="18">
        <f t="shared" si="2"/>
        <v>570</v>
      </c>
      <c r="H23" s="18">
        <f t="shared" si="3"/>
        <v>718.65</v>
      </c>
      <c r="I23" s="4">
        <v>1533</v>
      </c>
      <c r="J23" s="4">
        <f t="shared" si="4"/>
        <v>2203.3809000000001</v>
      </c>
      <c r="K23" s="4">
        <v>25</v>
      </c>
      <c r="L23" s="4">
        <v>26</v>
      </c>
      <c r="M23" s="5"/>
      <c r="N23" s="4">
        <v>254</v>
      </c>
      <c r="O23" s="4">
        <v>36</v>
      </c>
      <c r="P23" s="4">
        <v>187</v>
      </c>
      <c r="Q23" s="4">
        <v>22</v>
      </c>
      <c r="R23" s="4">
        <v>27</v>
      </c>
      <c r="S23" s="4">
        <v>32</v>
      </c>
      <c r="T23" s="4">
        <v>36</v>
      </c>
      <c r="U23" s="4">
        <v>31</v>
      </c>
      <c r="V23" s="4">
        <v>676</v>
      </c>
      <c r="W23" s="4">
        <v>2209</v>
      </c>
    </row>
    <row r="24" spans="1:23">
      <c r="A24" s="3" t="s">
        <v>70</v>
      </c>
      <c r="B24" s="3" t="s">
        <v>62</v>
      </c>
      <c r="C24" s="3" t="s">
        <v>72</v>
      </c>
      <c r="D24" s="23">
        <v>205</v>
      </c>
      <c r="E24" s="13">
        <f t="shared" si="0"/>
        <v>6.0294117647058822</v>
      </c>
      <c r="F24" s="18">
        <f t="shared" si="1"/>
        <v>7</v>
      </c>
      <c r="G24" s="18">
        <f t="shared" si="2"/>
        <v>266</v>
      </c>
      <c r="H24" s="18">
        <f t="shared" si="3"/>
        <v>294.6465</v>
      </c>
      <c r="I24" s="4">
        <v>622</v>
      </c>
      <c r="J24" s="4">
        <f t="shared" si="4"/>
        <v>894.00059999999996</v>
      </c>
      <c r="K24" s="4">
        <v>114</v>
      </c>
      <c r="L24" s="4">
        <v>109</v>
      </c>
      <c r="M24" s="5"/>
      <c r="N24" s="4">
        <v>118</v>
      </c>
      <c r="O24" s="5"/>
      <c r="P24" s="4">
        <v>98</v>
      </c>
      <c r="Q24" s="5"/>
      <c r="R24" s="5"/>
      <c r="S24" s="5"/>
      <c r="T24" s="5"/>
      <c r="U24" s="5"/>
      <c r="V24" s="4">
        <v>439</v>
      </c>
      <c r="W24" s="4">
        <v>1061</v>
      </c>
    </row>
    <row r="25" spans="1:23">
      <c r="A25" s="3" t="s">
        <v>73</v>
      </c>
      <c r="B25" s="3" t="s">
        <v>62</v>
      </c>
      <c r="C25" s="3" t="s">
        <v>75</v>
      </c>
      <c r="D25" s="23">
        <v>67</v>
      </c>
      <c r="E25" s="13">
        <f t="shared" si="0"/>
        <v>1.9705882352941178</v>
      </c>
      <c r="F25" s="18">
        <f t="shared" si="1"/>
        <v>2</v>
      </c>
      <c r="G25" s="18">
        <f t="shared" si="2"/>
        <v>76</v>
      </c>
      <c r="H25" s="18">
        <f t="shared" si="3"/>
        <v>96.299099999999996</v>
      </c>
      <c r="I25" s="4">
        <v>193</v>
      </c>
      <c r="J25" s="4">
        <f t="shared" si="4"/>
        <v>277.39890000000003</v>
      </c>
      <c r="K25" s="5"/>
      <c r="L25" s="5"/>
      <c r="M25" s="4">
        <v>35</v>
      </c>
      <c r="N25" s="4">
        <v>170</v>
      </c>
      <c r="O25" s="5"/>
      <c r="P25" s="4">
        <v>139</v>
      </c>
      <c r="Q25" s="5"/>
      <c r="R25" s="5"/>
      <c r="S25" s="5"/>
      <c r="T25" s="5"/>
      <c r="U25" s="5"/>
      <c r="V25" s="4">
        <v>344</v>
      </c>
      <c r="W25" s="4">
        <v>537</v>
      </c>
    </row>
    <row r="26" spans="1:23">
      <c r="A26" s="3" t="s">
        <v>76</v>
      </c>
      <c r="B26" s="3" t="s">
        <v>62</v>
      </c>
      <c r="C26" s="3" t="s">
        <v>78</v>
      </c>
      <c r="D26" s="23">
        <v>273</v>
      </c>
      <c r="E26" s="13">
        <f t="shared" si="0"/>
        <v>8.0294117647058822</v>
      </c>
      <c r="F26" s="18">
        <f t="shared" si="1"/>
        <v>9</v>
      </c>
      <c r="G26" s="18">
        <f t="shared" si="2"/>
        <v>342</v>
      </c>
      <c r="H26" s="18">
        <f t="shared" si="3"/>
        <v>392.38290000000001</v>
      </c>
      <c r="I26" s="4">
        <v>838</v>
      </c>
      <c r="J26" s="4">
        <f t="shared" si="4"/>
        <v>1204.4574</v>
      </c>
      <c r="K26" s="4">
        <v>385</v>
      </c>
      <c r="L26" s="4">
        <v>392</v>
      </c>
      <c r="M26" s="5"/>
      <c r="N26" s="5"/>
      <c r="O26" s="5"/>
      <c r="P26" s="5"/>
      <c r="Q26" s="5"/>
      <c r="R26" s="5"/>
      <c r="S26" s="5"/>
      <c r="T26" s="5"/>
      <c r="U26" s="5"/>
      <c r="V26" s="4">
        <v>777</v>
      </c>
      <c r="W26" s="4">
        <v>1615</v>
      </c>
    </row>
    <row r="27" spans="1:23">
      <c r="A27" s="3" t="s">
        <v>79</v>
      </c>
      <c r="B27" s="3" t="s">
        <v>62</v>
      </c>
      <c r="C27" s="3" t="s">
        <v>81</v>
      </c>
      <c r="D27" s="23">
        <v>475</v>
      </c>
      <c r="E27" s="13">
        <f t="shared" si="0"/>
        <v>13.970588235294118</v>
      </c>
      <c r="F27" s="18">
        <f t="shared" si="1"/>
        <v>14</v>
      </c>
      <c r="G27" s="18">
        <f t="shared" si="2"/>
        <v>532</v>
      </c>
      <c r="H27" s="18">
        <f t="shared" si="3"/>
        <v>682.71749999999997</v>
      </c>
      <c r="I27" s="4">
        <v>1576</v>
      </c>
      <c r="J27" s="4">
        <f t="shared" si="4"/>
        <v>2265.1848</v>
      </c>
      <c r="K27" s="5"/>
      <c r="L27" s="5"/>
      <c r="M27" s="5"/>
      <c r="N27" s="4">
        <v>107</v>
      </c>
      <c r="O27" s="5"/>
      <c r="P27" s="4">
        <v>94</v>
      </c>
      <c r="Q27" s="5"/>
      <c r="R27" s="5"/>
      <c r="S27" s="5"/>
      <c r="T27" s="5"/>
      <c r="U27" s="5"/>
      <c r="V27" s="4">
        <v>201</v>
      </c>
      <c r="W27" s="4">
        <v>1777</v>
      </c>
    </row>
    <row r="28" spans="1:23">
      <c r="A28" s="3" t="s">
        <v>82</v>
      </c>
      <c r="B28" s="3" t="s">
        <v>62</v>
      </c>
      <c r="C28" s="3" t="s">
        <v>84</v>
      </c>
      <c r="D28" s="23">
        <v>416</v>
      </c>
      <c r="E28" s="13">
        <f t="shared" si="0"/>
        <v>12.235294117647058</v>
      </c>
      <c r="F28" s="18">
        <f t="shared" si="1"/>
        <v>13</v>
      </c>
      <c r="G28" s="18">
        <f t="shared" si="2"/>
        <v>494</v>
      </c>
      <c r="H28" s="18">
        <f t="shared" si="3"/>
        <v>597.91679999999997</v>
      </c>
      <c r="I28" s="4">
        <v>1347</v>
      </c>
      <c r="J28" s="4">
        <f t="shared" si="4"/>
        <v>1936.0431000000001</v>
      </c>
      <c r="K28" s="5"/>
      <c r="L28" s="5"/>
      <c r="M28" s="5"/>
      <c r="N28" s="4">
        <v>26</v>
      </c>
      <c r="O28" s="5"/>
      <c r="P28" s="4">
        <v>21</v>
      </c>
      <c r="Q28" s="5"/>
      <c r="R28" s="5"/>
      <c r="S28" s="5"/>
      <c r="T28" s="5"/>
      <c r="U28" s="5"/>
      <c r="V28" s="4">
        <v>47</v>
      </c>
      <c r="W28" s="4">
        <v>1394</v>
      </c>
    </row>
    <row r="29" spans="1:23">
      <c r="A29" s="3" t="s">
        <v>85</v>
      </c>
      <c r="B29" s="3" t="s">
        <v>86</v>
      </c>
      <c r="C29" s="3" t="s">
        <v>87</v>
      </c>
      <c r="D29" s="23">
        <v>381</v>
      </c>
      <c r="E29" s="13">
        <f t="shared" si="0"/>
        <v>11.205882352941176</v>
      </c>
      <c r="F29" s="18">
        <f t="shared" si="1"/>
        <v>12</v>
      </c>
      <c r="G29" s="18">
        <f t="shared" si="2"/>
        <v>456</v>
      </c>
      <c r="H29" s="18">
        <f t="shared" si="3"/>
        <v>547.61130000000003</v>
      </c>
      <c r="I29" s="4">
        <v>1178</v>
      </c>
      <c r="J29" s="4">
        <f t="shared" si="4"/>
        <v>1693.1394</v>
      </c>
      <c r="K29" s="4">
        <v>222</v>
      </c>
      <c r="L29" s="4">
        <v>188</v>
      </c>
      <c r="M29" s="5"/>
      <c r="N29" s="5"/>
      <c r="O29" s="5"/>
      <c r="P29" s="5"/>
      <c r="Q29" s="5"/>
      <c r="R29" s="5"/>
      <c r="S29" s="5"/>
      <c r="T29" s="5"/>
      <c r="U29" s="5"/>
      <c r="V29" s="4">
        <v>410</v>
      </c>
      <c r="W29" s="4">
        <v>1588</v>
      </c>
    </row>
    <row r="30" spans="1:23">
      <c r="A30" s="3" t="s">
        <v>88</v>
      </c>
      <c r="B30" s="3" t="s">
        <v>86</v>
      </c>
      <c r="C30" s="3" t="s">
        <v>90</v>
      </c>
      <c r="D30" s="23">
        <v>301</v>
      </c>
      <c r="E30" s="13">
        <f t="shared" si="0"/>
        <v>8.8529411764705888</v>
      </c>
      <c r="F30" s="18">
        <f t="shared" si="1"/>
        <v>9</v>
      </c>
      <c r="G30" s="18">
        <f t="shared" si="2"/>
        <v>342</v>
      </c>
      <c r="H30" s="18">
        <f t="shared" si="3"/>
        <v>432.62729999999999</v>
      </c>
      <c r="I30" s="4">
        <v>948</v>
      </c>
      <c r="J30" s="4">
        <f t="shared" si="4"/>
        <v>1362.5604000000001</v>
      </c>
      <c r="K30" s="4">
        <v>17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4">
        <v>17</v>
      </c>
      <c r="W30" s="4">
        <v>965</v>
      </c>
    </row>
    <row r="31" spans="1:23">
      <c r="A31" s="3" t="s">
        <v>91</v>
      </c>
      <c r="B31" s="3" t="s">
        <v>92</v>
      </c>
      <c r="C31" s="3" t="s">
        <v>93</v>
      </c>
      <c r="D31" s="23">
        <v>78</v>
      </c>
      <c r="E31" s="13">
        <f t="shared" si="0"/>
        <v>2.2941176470588234</v>
      </c>
      <c r="F31" s="18">
        <f t="shared" si="1"/>
        <v>3</v>
      </c>
      <c r="G31" s="18">
        <f t="shared" si="2"/>
        <v>114</v>
      </c>
      <c r="H31" s="18">
        <f t="shared" si="3"/>
        <v>112.10940000000001</v>
      </c>
      <c r="I31" s="4">
        <v>262</v>
      </c>
      <c r="J31" s="4">
        <f t="shared" si="4"/>
        <v>376.57260000000002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4">
        <v>262</v>
      </c>
    </row>
    <row r="32" spans="1:23">
      <c r="A32" s="3" t="s">
        <v>94</v>
      </c>
      <c r="B32" s="3" t="s">
        <v>95</v>
      </c>
      <c r="C32" s="3" t="s">
        <v>96</v>
      </c>
      <c r="D32" s="17"/>
      <c r="E32" s="13">
        <f t="shared" si="0"/>
        <v>0</v>
      </c>
      <c r="F32" s="18">
        <f t="shared" si="1"/>
        <v>0</v>
      </c>
      <c r="G32" s="18">
        <f t="shared" si="2"/>
        <v>0</v>
      </c>
      <c r="H32" s="18">
        <f t="shared" si="3"/>
        <v>0</v>
      </c>
      <c r="I32" s="5"/>
      <c r="J32" s="4">
        <f t="shared" si="4"/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>
      <c r="A33" s="3" t="s">
        <v>97</v>
      </c>
      <c r="B33" s="3" t="s">
        <v>95</v>
      </c>
      <c r="C33" s="3" t="s">
        <v>99</v>
      </c>
      <c r="D33" s="23">
        <v>317</v>
      </c>
      <c r="E33" s="13">
        <f t="shared" si="0"/>
        <v>9.3235294117647065</v>
      </c>
      <c r="F33" s="18">
        <f t="shared" si="1"/>
        <v>10</v>
      </c>
      <c r="G33" s="18">
        <f t="shared" si="2"/>
        <v>380</v>
      </c>
      <c r="H33" s="18">
        <f t="shared" si="3"/>
        <v>455.6241</v>
      </c>
      <c r="I33" s="4">
        <v>1011</v>
      </c>
      <c r="J33" s="4">
        <f t="shared" si="4"/>
        <v>1453.1103000000001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4">
        <v>1011</v>
      </c>
    </row>
    <row r="34" spans="1:23">
      <c r="A34" s="5"/>
      <c r="B34" s="5"/>
      <c r="C34" s="5"/>
      <c r="D34" s="12"/>
      <c r="E34" s="13"/>
      <c r="F34" s="13"/>
      <c r="G34" s="13"/>
      <c r="H34" s="13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6">
        <v>26272</v>
      </c>
    </row>
    <row r="35" spans="1:23">
      <c r="A35" s="3" t="s">
        <v>100</v>
      </c>
      <c r="B35" s="3" t="s">
        <v>53</v>
      </c>
      <c r="C35" s="3" t="s">
        <v>102</v>
      </c>
      <c r="D35" s="12"/>
      <c r="E35" s="13"/>
      <c r="F35" s="13"/>
      <c r="G35" s="13"/>
      <c r="H35" s="13"/>
      <c r="I35" s="5"/>
      <c r="J35" s="5"/>
      <c r="K35" s="5"/>
      <c r="L35" s="5"/>
      <c r="M35" s="5"/>
      <c r="N35" s="4">
        <v>14</v>
      </c>
      <c r="O35" s="5"/>
      <c r="P35" s="4">
        <v>15</v>
      </c>
      <c r="Q35" s="5"/>
      <c r="R35" s="5"/>
      <c r="S35" s="5"/>
      <c r="T35" s="5"/>
      <c r="U35" s="5"/>
      <c r="V35" s="4">
        <v>29</v>
      </c>
      <c r="W35" s="4">
        <v>29</v>
      </c>
    </row>
    <row r="36" spans="1:23">
      <c r="A36" s="3" t="s">
        <v>103</v>
      </c>
      <c r="B36" s="3" t="s">
        <v>53</v>
      </c>
      <c r="C36" s="3" t="s">
        <v>105</v>
      </c>
      <c r="D36" s="12"/>
      <c r="E36" s="13"/>
      <c r="F36" s="13"/>
      <c r="G36" s="13"/>
      <c r="H36" s="13"/>
      <c r="I36" s="5"/>
      <c r="J36" s="5"/>
      <c r="K36" s="5"/>
      <c r="L36" s="5"/>
      <c r="M36" s="5"/>
      <c r="N36" s="4">
        <v>23</v>
      </c>
      <c r="O36" s="5"/>
      <c r="P36" s="5"/>
      <c r="Q36" s="5"/>
      <c r="R36" s="5"/>
      <c r="S36" s="5"/>
      <c r="T36" s="5"/>
      <c r="U36" s="5"/>
      <c r="V36" s="4">
        <v>23</v>
      </c>
      <c r="W36" s="4">
        <v>23</v>
      </c>
    </row>
    <row r="37" spans="1:23">
      <c r="A37" s="3" t="s">
        <v>106</v>
      </c>
      <c r="B37" s="3" t="s">
        <v>62</v>
      </c>
      <c r="C37" s="3" t="s">
        <v>108</v>
      </c>
      <c r="D37" s="12"/>
      <c r="E37" s="13"/>
      <c r="F37" s="13"/>
      <c r="G37" s="13"/>
      <c r="H37" s="13"/>
      <c r="I37" s="5"/>
      <c r="J37" s="5"/>
      <c r="K37" s="5"/>
      <c r="L37" s="5"/>
      <c r="M37" s="5"/>
      <c r="N37" s="4">
        <v>24</v>
      </c>
      <c r="O37" s="5"/>
      <c r="P37" s="4">
        <v>15</v>
      </c>
      <c r="Q37" s="5"/>
      <c r="R37" s="5"/>
      <c r="S37" s="5"/>
      <c r="T37" s="5"/>
      <c r="U37" s="5"/>
      <c r="V37" s="4">
        <v>39</v>
      </c>
      <c r="W37" s="4">
        <v>39</v>
      </c>
    </row>
    <row r="38" spans="1:23">
      <c r="A38" s="3" t="s">
        <v>109</v>
      </c>
      <c r="B38" s="3" t="s">
        <v>62</v>
      </c>
      <c r="C38" s="3" t="s">
        <v>111</v>
      </c>
      <c r="D38" s="12"/>
      <c r="E38" s="13"/>
      <c r="F38" s="13"/>
      <c r="G38" s="13"/>
      <c r="H38" s="13"/>
      <c r="I38" s="5"/>
      <c r="J38" s="5"/>
      <c r="K38" s="5"/>
      <c r="L38" s="5"/>
      <c r="M38" s="5"/>
      <c r="N38" s="4">
        <v>17</v>
      </c>
      <c r="O38" s="5"/>
      <c r="P38" s="4">
        <v>14</v>
      </c>
      <c r="Q38" s="5"/>
      <c r="R38" s="5"/>
      <c r="S38" s="5"/>
      <c r="T38" s="5"/>
      <c r="U38" s="5"/>
      <c r="V38" s="4">
        <v>31</v>
      </c>
      <c r="W38" s="4">
        <v>31</v>
      </c>
    </row>
    <row r="39" spans="1:23">
      <c r="A39" s="5"/>
      <c r="B39" s="5"/>
      <c r="C39" s="5"/>
      <c r="D39" s="12"/>
      <c r="E39" s="13"/>
      <c r="F39" s="13"/>
      <c r="G39" s="13"/>
      <c r="H39" s="13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6">
        <v>122</v>
      </c>
    </row>
    <row r="40" spans="1:23">
      <c r="A40" s="5"/>
      <c r="B40" s="5"/>
      <c r="C40" s="5"/>
      <c r="D40" s="25">
        <v>6921</v>
      </c>
      <c r="E40" s="13"/>
      <c r="F40" s="13"/>
      <c r="G40" s="13"/>
      <c r="H40" s="13"/>
      <c r="I40" s="4">
        <v>21765</v>
      </c>
      <c r="J40" s="4"/>
      <c r="K40" s="4">
        <v>822</v>
      </c>
      <c r="L40" s="4">
        <v>824</v>
      </c>
      <c r="M40" s="4">
        <v>35</v>
      </c>
      <c r="N40" s="4">
        <v>1544</v>
      </c>
      <c r="O40" s="4">
        <v>36</v>
      </c>
      <c r="P40" s="4">
        <v>1220</v>
      </c>
      <c r="Q40" s="4">
        <v>22</v>
      </c>
      <c r="R40" s="4">
        <v>27</v>
      </c>
      <c r="S40" s="4">
        <v>32</v>
      </c>
      <c r="T40" s="4">
        <v>36</v>
      </c>
      <c r="U40" s="4">
        <v>31</v>
      </c>
      <c r="V40" s="4">
        <v>4629</v>
      </c>
      <c r="W40" s="7">
        <v>26394</v>
      </c>
    </row>
    <row r="41" spans="1:23">
      <c r="A41" s="5"/>
      <c r="B41" s="5"/>
      <c r="C41" s="3" t="s">
        <v>112</v>
      </c>
      <c r="D41" s="25">
        <v>1</v>
      </c>
      <c r="E41" s="13"/>
      <c r="F41" s="13"/>
      <c r="G41" s="13"/>
      <c r="H41" s="13"/>
      <c r="I41" s="5"/>
      <c r="J41" s="5"/>
      <c r="K41" s="5"/>
      <c r="L41" s="5"/>
      <c r="M41" s="5"/>
      <c r="N41" s="5"/>
      <c r="O41" s="4">
        <v>2884</v>
      </c>
      <c r="P41" s="5"/>
      <c r="Q41" s="5"/>
      <c r="R41" s="5"/>
      <c r="S41" s="5"/>
      <c r="T41" s="4">
        <v>99</v>
      </c>
      <c r="U41" s="5"/>
      <c r="V41" s="5"/>
      <c r="W41" s="5"/>
    </row>
    <row r="42" spans="1:23">
      <c r="A42" s="5"/>
      <c r="B42" s="5"/>
      <c r="C42" s="3" t="s">
        <v>113</v>
      </c>
      <c r="D42" s="12"/>
      <c r="E42" s="13"/>
      <c r="F42" s="13"/>
      <c r="G42" s="13"/>
      <c r="H42" s="1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>
      <c r="A43" s="5"/>
      <c r="B43" s="8" t="s">
        <v>26</v>
      </c>
      <c r="C43" s="7">
        <v>6</v>
      </c>
      <c r="D43" s="26">
        <v>6920</v>
      </c>
      <c r="E43" s="14"/>
      <c r="F43" s="14"/>
      <c r="G43" s="14"/>
      <c r="H43" s="14"/>
      <c r="I43" s="7">
        <v>21765</v>
      </c>
      <c r="J43" s="7"/>
      <c r="K43" s="7">
        <v>822</v>
      </c>
      <c r="L43" s="7">
        <v>824</v>
      </c>
      <c r="M43" s="5"/>
      <c r="N43" s="5"/>
      <c r="O43" s="7">
        <v>2884</v>
      </c>
      <c r="P43" s="5"/>
      <c r="Q43" s="5"/>
      <c r="R43" s="5"/>
      <c r="S43" s="5"/>
      <c r="T43" s="7">
        <v>99</v>
      </c>
      <c r="U43" s="5"/>
      <c r="V43" s="7">
        <v>4629</v>
      </c>
      <c r="W43" s="7">
        <v>26394</v>
      </c>
    </row>
    <row r="44" spans="1:23">
      <c r="A44" s="2" t="s">
        <v>115</v>
      </c>
      <c r="C44" s="2" t="s">
        <v>116</v>
      </c>
    </row>
    <row r="45" spans="1:23">
      <c r="B45" s="2" t="s">
        <v>117</v>
      </c>
      <c r="N45" s="2" t="s">
        <v>118</v>
      </c>
    </row>
    <row r="46" spans="1:23">
      <c r="B46" s="2" t="s">
        <v>119</v>
      </c>
    </row>
    <row r="47" spans="1:23">
      <c r="A47" s="2" t="s">
        <v>120</v>
      </c>
      <c r="B47" s="2" t="s">
        <v>121</v>
      </c>
    </row>
    <row r="49" spans="1:1">
      <c r="A49" s="2" t="s">
        <v>122</v>
      </c>
    </row>
  </sheetData>
  <mergeCells count="1">
    <mergeCell ref="D8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AD318-4146-42D7-902D-E6D22FBD7F51}">
  <dimension ref="A3:X49"/>
  <sheetViews>
    <sheetView workbookViewId="0">
      <selection activeCell="I1" sqref="I1:I1048576"/>
    </sheetView>
  </sheetViews>
  <sheetFormatPr baseColWidth="10" defaultColWidth="9.140625" defaultRowHeight="12.75"/>
  <cols>
    <col min="1" max="1" width="10.28515625" customWidth="1"/>
    <col min="2" max="2" width="11" customWidth="1"/>
    <col min="3" max="3" width="23" customWidth="1"/>
    <col min="4" max="4" width="9.140625" style="21"/>
    <col min="5" max="6" width="9.140625" style="11"/>
    <col min="7" max="7" width="10.85546875" style="11" customWidth="1"/>
    <col min="8" max="9" width="9.140625" style="11"/>
  </cols>
  <sheetData>
    <row r="3" spans="1:24">
      <c r="A3" s="1" t="s">
        <v>0</v>
      </c>
    </row>
    <row r="5" spans="1:24">
      <c r="J5" s="2" t="s">
        <v>1</v>
      </c>
      <c r="K5" s="2"/>
      <c r="W5" s="2" t="s">
        <v>1</v>
      </c>
    </row>
    <row r="6" spans="1:24">
      <c r="M6" s="2" t="s">
        <v>3</v>
      </c>
      <c r="N6" s="2" t="s">
        <v>4</v>
      </c>
      <c r="O6" s="2" t="s">
        <v>5</v>
      </c>
      <c r="Q6" s="2" t="s">
        <v>6</v>
      </c>
      <c r="S6" s="2" t="s">
        <v>7</v>
      </c>
      <c r="X6" s="2" t="s">
        <v>1</v>
      </c>
    </row>
    <row r="7" spans="1:24">
      <c r="C7" s="2" t="s">
        <v>9</v>
      </c>
      <c r="P7" s="2" t="s">
        <v>15</v>
      </c>
      <c r="R7" s="2" t="s">
        <v>16</v>
      </c>
      <c r="T7" s="2" t="s">
        <v>17</v>
      </c>
      <c r="U7" s="2" t="s">
        <v>18</v>
      </c>
      <c r="V7" s="2" t="s">
        <v>19</v>
      </c>
      <c r="W7" s="2" t="s">
        <v>20</v>
      </c>
    </row>
    <row r="8" spans="1:24">
      <c r="D8" s="35" t="s">
        <v>12</v>
      </c>
      <c r="E8" s="35"/>
      <c r="F8" s="35"/>
      <c r="G8" s="28" t="s">
        <v>131</v>
      </c>
      <c r="H8" s="29"/>
      <c r="I8" s="29"/>
      <c r="J8" s="2" t="s">
        <v>13</v>
      </c>
      <c r="K8" s="2"/>
      <c r="L8" s="2" t="s">
        <v>14</v>
      </c>
      <c r="M8" s="2" t="s">
        <v>21</v>
      </c>
      <c r="N8" s="2" t="s">
        <v>22</v>
      </c>
      <c r="O8" s="2" t="s">
        <v>23</v>
      </c>
      <c r="Q8" s="2" t="s">
        <v>24</v>
      </c>
      <c r="S8" s="2" t="s">
        <v>25</v>
      </c>
      <c r="X8" s="2" t="s">
        <v>26</v>
      </c>
    </row>
    <row r="9" spans="1:24" s="9" customFormat="1">
      <c r="D9" s="19" t="s">
        <v>123</v>
      </c>
      <c r="E9" s="13" t="s">
        <v>124</v>
      </c>
      <c r="F9" s="20" t="s">
        <v>124</v>
      </c>
      <c r="G9" s="30" t="s">
        <v>135</v>
      </c>
      <c r="H9" s="30"/>
      <c r="I9" s="30"/>
      <c r="J9" s="10" t="s">
        <v>27</v>
      </c>
      <c r="K9" s="10"/>
      <c r="W9" s="10" t="s">
        <v>27</v>
      </c>
    </row>
    <row r="10" spans="1:24">
      <c r="A10" s="3" t="s">
        <v>29</v>
      </c>
      <c r="B10" s="3" t="s">
        <v>30</v>
      </c>
      <c r="C10" s="3" t="s">
        <v>31</v>
      </c>
      <c r="D10" s="24">
        <v>426</v>
      </c>
      <c r="E10" s="13">
        <f>D10/34</f>
        <v>12.529411764705882</v>
      </c>
      <c r="F10" s="20">
        <f>ROUNDUP(E10, 0)</f>
        <v>13</v>
      </c>
      <c r="G10" s="20">
        <f>F10*38</f>
        <v>494</v>
      </c>
      <c r="H10" s="20">
        <f>D10*1.4373</f>
        <v>612.28980000000001</v>
      </c>
      <c r="I10" s="20"/>
      <c r="J10" s="4">
        <v>1190</v>
      </c>
      <c r="K10" s="4">
        <f>J10*1.4373</f>
        <v>1710.3869999999999</v>
      </c>
      <c r="L10" s="5"/>
      <c r="M10" s="4">
        <v>32</v>
      </c>
      <c r="N10" s="5"/>
      <c r="O10" s="4">
        <v>154</v>
      </c>
      <c r="P10" s="5"/>
      <c r="Q10" s="4">
        <v>124</v>
      </c>
      <c r="R10" s="5"/>
      <c r="S10" s="5"/>
      <c r="T10" s="5"/>
      <c r="U10" s="5"/>
      <c r="V10" s="5"/>
      <c r="W10" s="4">
        <v>310</v>
      </c>
      <c r="X10" s="4">
        <v>1500</v>
      </c>
    </row>
    <row r="11" spans="1:24">
      <c r="A11" s="3" t="s">
        <v>32</v>
      </c>
      <c r="B11" s="3" t="s">
        <v>30</v>
      </c>
      <c r="C11" s="3" t="s">
        <v>34</v>
      </c>
      <c r="D11" s="24">
        <v>174</v>
      </c>
      <c r="E11" s="13">
        <f t="shared" ref="E11:E33" si="0">D11/34</f>
        <v>5.117647058823529</v>
      </c>
      <c r="F11" s="20">
        <f t="shared" ref="F11:F33" si="1">ROUNDUP(E11, 0)</f>
        <v>6</v>
      </c>
      <c r="G11" s="20">
        <f t="shared" ref="G11:G33" si="2">F11*38</f>
        <v>228</v>
      </c>
      <c r="H11" s="20">
        <f t="shared" ref="H11:H33" si="3">D11*1.4373</f>
        <v>250.09020000000001</v>
      </c>
      <c r="I11" s="20"/>
      <c r="J11" s="4">
        <v>525</v>
      </c>
      <c r="K11" s="4">
        <f t="shared" ref="K11:K33" si="4">J11*1.4373</f>
        <v>754.58249999999998</v>
      </c>
      <c r="L11" s="5"/>
      <c r="M11" s="5"/>
      <c r="N11" s="5"/>
      <c r="O11" s="4">
        <v>157</v>
      </c>
      <c r="P11" s="5"/>
      <c r="Q11" s="4">
        <v>125</v>
      </c>
      <c r="R11" s="5"/>
      <c r="S11" s="5"/>
      <c r="T11" s="5"/>
      <c r="U11" s="5"/>
      <c r="V11" s="5"/>
      <c r="W11" s="4">
        <v>282</v>
      </c>
      <c r="X11" s="4">
        <v>807</v>
      </c>
    </row>
    <row r="12" spans="1:24">
      <c r="A12" s="3" t="s">
        <v>35</v>
      </c>
      <c r="B12" s="5"/>
      <c r="C12" s="3" t="s">
        <v>36</v>
      </c>
      <c r="D12" s="24">
        <v>482</v>
      </c>
      <c r="E12" s="13">
        <f t="shared" si="0"/>
        <v>14.176470588235293</v>
      </c>
      <c r="F12" s="20">
        <f t="shared" si="1"/>
        <v>15</v>
      </c>
      <c r="G12" s="20">
        <f t="shared" si="2"/>
        <v>570</v>
      </c>
      <c r="H12" s="20">
        <f t="shared" si="3"/>
        <v>692.77859999999998</v>
      </c>
      <c r="I12" s="20"/>
      <c r="J12" s="4">
        <v>1536</v>
      </c>
      <c r="K12" s="4">
        <f t="shared" si="4"/>
        <v>2207.6927999999998</v>
      </c>
      <c r="L12" s="5"/>
      <c r="M12" s="5"/>
      <c r="N12" s="5"/>
      <c r="O12" s="4">
        <v>35</v>
      </c>
      <c r="P12" s="5"/>
      <c r="Q12" s="4">
        <v>32</v>
      </c>
      <c r="R12" s="5"/>
      <c r="S12" s="5"/>
      <c r="T12" s="5"/>
      <c r="U12" s="5"/>
      <c r="V12" s="5"/>
      <c r="W12" s="4">
        <v>67</v>
      </c>
      <c r="X12" s="4">
        <v>1603</v>
      </c>
    </row>
    <row r="13" spans="1:24">
      <c r="A13" s="3" t="s">
        <v>37</v>
      </c>
      <c r="B13" s="3" t="s">
        <v>38</v>
      </c>
      <c r="C13" s="3" t="s">
        <v>39</v>
      </c>
      <c r="D13" s="24">
        <v>321</v>
      </c>
      <c r="E13" s="13">
        <f t="shared" si="0"/>
        <v>9.4411764705882355</v>
      </c>
      <c r="F13" s="20">
        <f t="shared" si="1"/>
        <v>10</v>
      </c>
      <c r="G13" s="20">
        <f t="shared" si="2"/>
        <v>380</v>
      </c>
      <c r="H13" s="20">
        <f t="shared" si="3"/>
        <v>461.37330000000003</v>
      </c>
      <c r="I13" s="20"/>
      <c r="J13" s="4">
        <v>889</v>
      </c>
      <c r="K13" s="4">
        <f t="shared" si="4"/>
        <v>1277.7597000000001</v>
      </c>
      <c r="L13" s="5"/>
      <c r="M13" s="5"/>
      <c r="N13" s="5"/>
      <c r="O13" s="4">
        <v>51</v>
      </c>
      <c r="P13" s="5"/>
      <c r="Q13" s="4">
        <v>41</v>
      </c>
      <c r="R13" s="5"/>
      <c r="S13" s="5"/>
      <c r="T13" s="5"/>
      <c r="U13" s="5"/>
      <c r="V13" s="5"/>
      <c r="W13" s="4">
        <v>92</v>
      </c>
      <c r="X13" s="4">
        <v>981</v>
      </c>
    </row>
    <row r="14" spans="1:24">
      <c r="A14" s="3" t="s">
        <v>40</v>
      </c>
      <c r="B14" s="3" t="s">
        <v>38</v>
      </c>
      <c r="C14" s="3" t="s">
        <v>42</v>
      </c>
      <c r="D14" s="24">
        <v>431</v>
      </c>
      <c r="E14" s="13">
        <f t="shared" si="0"/>
        <v>12.676470588235293</v>
      </c>
      <c r="F14" s="20">
        <f t="shared" si="1"/>
        <v>13</v>
      </c>
      <c r="G14" s="20">
        <f t="shared" si="2"/>
        <v>494</v>
      </c>
      <c r="H14" s="20">
        <f t="shared" si="3"/>
        <v>619.47630000000004</v>
      </c>
      <c r="I14" s="20"/>
      <c r="J14" s="4">
        <v>1210</v>
      </c>
      <c r="K14" s="4">
        <f t="shared" si="4"/>
        <v>1739.133</v>
      </c>
      <c r="L14" s="4">
        <v>27</v>
      </c>
      <c r="M14" s="4">
        <v>23</v>
      </c>
      <c r="N14" s="5"/>
      <c r="O14" s="4">
        <v>40</v>
      </c>
      <c r="P14" s="5"/>
      <c r="Q14" s="4">
        <v>39</v>
      </c>
      <c r="R14" s="5"/>
      <c r="S14" s="5"/>
      <c r="T14" s="5"/>
      <c r="U14" s="5"/>
      <c r="V14" s="5"/>
      <c r="W14" s="4">
        <v>129</v>
      </c>
      <c r="X14" s="4">
        <v>1339</v>
      </c>
    </row>
    <row r="15" spans="1:24">
      <c r="A15" s="3" t="s">
        <v>43</v>
      </c>
      <c r="B15" s="3" t="s">
        <v>38</v>
      </c>
      <c r="C15" s="3" t="s">
        <v>45</v>
      </c>
      <c r="D15" s="24">
        <v>10</v>
      </c>
      <c r="E15" s="13">
        <f t="shared" si="0"/>
        <v>0.29411764705882354</v>
      </c>
      <c r="F15" s="20">
        <f t="shared" si="1"/>
        <v>1</v>
      </c>
      <c r="G15" s="20">
        <f t="shared" si="2"/>
        <v>38</v>
      </c>
      <c r="H15" s="20">
        <f t="shared" si="3"/>
        <v>14.373000000000001</v>
      </c>
      <c r="I15" s="20"/>
      <c r="J15" s="4">
        <v>21</v>
      </c>
      <c r="K15" s="4">
        <f t="shared" si="4"/>
        <v>30.183299999999999</v>
      </c>
      <c r="L15" s="5"/>
      <c r="M15" s="5"/>
      <c r="N15" s="5"/>
      <c r="O15" s="4">
        <v>30</v>
      </c>
      <c r="P15" s="5"/>
      <c r="Q15" s="4">
        <v>27</v>
      </c>
      <c r="R15" s="5"/>
      <c r="S15" s="5"/>
      <c r="T15" s="5"/>
      <c r="U15" s="5"/>
      <c r="V15" s="5"/>
      <c r="W15" s="4">
        <v>57</v>
      </c>
      <c r="X15" s="4">
        <v>78</v>
      </c>
    </row>
    <row r="16" spans="1:24">
      <c r="A16" s="3" t="s">
        <v>46</v>
      </c>
      <c r="B16" s="3" t="s">
        <v>38</v>
      </c>
      <c r="C16" s="3" t="s">
        <v>48</v>
      </c>
      <c r="D16" s="24">
        <v>300</v>
      </c>
      <c r="E16" s="13">
        <f t="shared" si="0"/>
        <v>8.8235294117647065</v>
      </c>
      <c r="F16" s="20">
        <f t="shared" si="1"/>
        <v>9</v>
      </c>
      <c r="G16" s="20">
        <f t="shared" si="2"/>
        <v>342</v>
      </c>
      <c r="H16" s="20">
        <f t="shared" si="3"/>
        <v>431.19</v>
      </c>
      <c r="I16" s="20"/>
      <c r="J16" s="4">
        <v>878</v>
      </c>
      <c r="K16" s="4">
        <f t="shared" si="4"/>
        <v>1261.9494</v>
      </c>
      <c r="L16" s="4">
        <v>32</v>
      </c>
      <c r="M16" s="4">
        <v>54</v>
      </c>
      <c r="N16" s="5"/>
      <c r="O16" s="4">
        <v>104</v>
      </c>
      <c r="P16" s="5"/>
      <c r="Q16" s="4">
        <v>88</v>
      </c>
      <c r="R16" s="5"/>
      <c r="S16" s="5"/>
      <c r="T16" s="5"/>
      <c r="U16" s="5"/>
      <c r="V16" s="5"/>
      <c r="W16" s="4">
        <v>278</v>
      </c>
      <c r="X16" s="4">
        <v>1156</v>
      </c>
    </row>
    <row r="17" spans="1:24">
      <c r="A17" s="3" t="s">
        <v>49</v>
      </c>
      <c r="B17" s="3" t="s">
        <v>50</v>
      </c>
      <c r="C17" s="3" t="s">
        <v>51</v>
      </c>
      <c r="D17" s="24">
        <v>233</v>
      </c>
      <c r="E17" s="13">
        <f t="shared" si="0"/>
        <v>6.8529411764705879</v>
      </c>
      <c r="F17" s="20">
        <f t="shared" si="1"/>
        <v>7</v>
      </c>
      <c r="G17" s="20">
        <f t="shared" si="2"/>
        <v>266</v>
      </c>
      <c r="H17" s="20">
        <f t="shared" si="3"/>
        <v>334.89089999999999</v>
      </c>
      <c r="I17" s="20"/>
      <c r="J17" s="4">
        <v>805</v>
      </c>
      <c r="K17" s="4">
        <f t="shared" si="4"/>
        <v>1157.0264999999999</v>
      </c>
      <c r="L17" s="5"/>
      <c r="M17" s="5"/>
      <c r="N17" s="5"/>
      <c r="O17" s="4">
        <v>29</v>
      </c>
      <c r="P17" s="5"/>
      <c r="Q17" s="4">
        <v>20</v>
      </c>
      <c r="R17" s="5"/>
      <c r="S17" s="5"/>
      <c r="T17" s="5"/>
      <c r="U17" s="5"/>
      <c r="V17" s="5"/>
      <c r="W17" s="4">
        <v>49</v>
      </c>
      <c r="X17" s="4">
        <v>854</v>
      </c>
    </row>
    <row r="18" spans="1:24">
      <c r="A18" s="3" t="s">
        <v>52</v>
      </c>
      <c r="B18" s="3" t="s">
        <v>53</v>
      </c>
      <c r="C18" s="3" t="s">
        <v>54</v>
      </c>
      <c r="D18" s="24">
        <v>335</v>
      </c>
      <c r="E18" s="13">
        <f t="shared" si="0"/>
        <v>9.8529411764705888</v>
      </c>
      <c r="F18" s="20">
        <f t="shared" si="1"/>
        <v>10</v>
      </c>
      <c r="G18" s="20">
        <f t="shared" si="2"/>
        <v>380</v>
      </c>
      <c r="H18" s="20">
        <f t="shared" si="3"/>
        <v>481.49549999999999</v>
      </c>
      <c r="I18" s="20"/>
      <c r="J18" s="4">
        <v>1044</v>
      </c>
      <c r="K18" s="4">
        <f t="shared" si="4"/>
        <v>1500.5412000000001</v>
      </c>
      <c r="L18" s="5"/>
      <c r="M18" s="5"/>
      <c r="N18" s="5"/>
      <c r="O18" s="4">
        <v>47</v>
      </c>
      <c r="P18" s="5"/>
      <c r="Q18" s="4">
        <v>41</v>
      </c>
      <c r="R18" s="5"/>
      <c r="S18" s="5"/>
      <c r="T18" s="5"/>
      <c r="U18" s="5"/>
      <c r="V18" s="5"/>
      <c r="W18" s="4">
        <v>88</v>
      </c>
      <c r="X18" s="4">
        <v>1132</v>
      </c>
    </row>
    <row r="19" spans="1:24">
      <c r="A19" s="3" t="s">
        <v>55</v>
      </c>
      <c r="B19" s="3" t="s">
        <v>53</v>
      </c>
      <c r="C19" s="3" t="s">
        <v>57</v>
      </c>
      <c r="D19" s="24">
        <v>301</v>
      </c>
      <c r="E19" s="13">
        <f t="shared" si="0"/>
        <v>8.8529411764705888</v>
      </c>
      <c r="F19" s="20">
        <f t="shared" si="1"/>
        <v>9</v>
      </c>
      <c r="G19" s="20">
        <f t="shared" si="2"/>
        <v>342</v>
      </c>
      <c r="H19" s="20">
        <f t="shared" si="3"/>
        <v>432.62729999999999</v>
      </c>
      <c r="I19" s="20"/>
      <c r="J19" s="4">
        <v>983</v>
      </c>
      <c r="K19" s="4">
        <f t="shared" si="4"/>
        <v>1412.8659</v>
      </c>
      <c r="L19" s="5"/>
      <c r="M19" s="5"/>
      <c r="N19" s="5"/>
      <c r="O19" s="4">
        <v>25</v>
      </c>
      <c r="P19" s="5"/>
      <c r="Q19" s="4">
        <v>34</v>
      </c>
      <c r="R19" s="5"/>
      <c r="S19" s="5"/>
      <c r="T19" s="5"/>
      <c r="U19" s="5"/>
      <c r="V19" s="5"/>
      <c r="W19" s="4">
        <v>59</v>
      </c>
      <c r="X19" s="4">
        <v>1042</v>
      </c>
    </row>
    <row r="20" spans="1:24">
      <c r="A20" s="3" t="s">
        <v>58</v>
      </c>
      <c r="B20" s="3" t="s">
        <v>59</v>
      </c>
      <c r="C20" s="3" t="s">
        <v>60</v>
      </c>
      <c r="D20" s="24">
        <v>288</v>
      </c>
      <c r="E20" s="13">
        <f t="shared" si="0"/>
        <v>8.4705882352941178</v>
      </c>
      <c r="F20" s="20">
        <f t="shared" si="1"/>
        <v>9</v>
      </c>
      <c r="G20" s="20">
        <f t="shared" si="2"/>
        <v>342</v>
      </c>
      <c r="H20" s="20">
        <f t="shared" si="3"/>
        <v>413.94240000000002</v>
      </c>
      <c r="I20" s="20"/>
      <c r="J20" s="4">
        <v>852</v>
      </c>
      <c r="K20" s="4">
        <f t="shared" si="4"/>
        <v>1224.5796</v>
      </c>
      <c r="L20" s="5"/>
      <c r="M20" s="5"/>
      <c r="N20" s="5"/>
      <c r="O20" s="4">
        <v>39</v>
      </c>
      <c r="P20" s="5"/>
      <c r="Q20" s="5"/>
      <c r="R20" s="5"/>
      <c r="S20" s="5"/>
      <c r="T20" s="5"/>
      <c r="U20" s="5"/>
      <c r="V20" s="5"/>
      <c r="W20" s="4">
        <v>39</v>
      </c>
      <c r="X20" s="4">
        <v>891</v>
      </c>
    </row>
    <row r="21" spans="1:24">
      <c r="A21" s="3" t="s">
        <v>61</v>
      </c>
      <c r="B21" s="3" t="s">
        <v>62</v>
      </c>
      <c r="C21" s="3" t="s">
        <v>63</v>
      </c>
      <c r="D21" s="24">
        <v>370</v>
      </c>
      <c r="E21" s="13">
        <f t="shared" si="0"/>
        <v>10.882352941176471</v>
      </c>
      <c r="F21" s="20">
        <f t="shared" si="1"/>
        <v>11</v>
      </c>
      <c r="G21" s="20">
        <f t="shared" si="2"/>
        <v>418</v>
      </c>
      <c r="H21" s="20">
        <f t="shared" si="3"/>
        <v>531.80100000000004</v>
      </c>
      <c r="I21" s="20"/>
      <c r="J21" s="4">
        <v>1068</v>
      </c>
      <c r="K21" s="4">
        <f t="shared" si="4"/>
        <v>1535.0364</v>
      </c>
      <c r="L21" s="5"/>
      <c r="M21" s="5"/>
      <c r="N21" s="5"/>
      <c r="O21" s="4">
        <v>45</v>
      </c>
      <c r="P21" s="5"/>
      <c r="Q21" s="4">
        <v>38</v>
      </c>
      <c r="R21" s="5"/>
      <c r="S21" s="5"/>
      <c r="T21" s="5"/>
      <c r="U21" s="5"/>
      <c r="V21" s="5"/>
      <c r="W21" s="4">
        <v>83</v>
      </c>
      <c r="X21" s="4">
        <v>1151</v>
      </c>
    </row>
    <row r="22" spans="1:24">
      <c r="A22" s="3" t="s">
        <v>64</v>
      </c>
      <c r="B22" s="3" t="s">
        <v>62</v>
      </c>
      <c r="C22" s="3" t="s">
        <v>66</v>
      </c>
      <c r="D22" s="24">
        <v>442</v>
      </c>
      <c r="E22" s="13">
        <f t="shared" si="0"/>
        <v>13</v>
      </c>
      <c r="F22" s="20">
        <f t="shared" si="1"/>
        <v>13</v>
      </c>
      <c r="G22" s="20">
        <f t="shared" si="2"/>
        <v>494</v>
      </c>
      <c r="H22" s="20">
        <f t="shared" si="3"/>
        <v>635.28660000000002</v>
      </c>
      <c r="I22" s="20"/>
      <c r="J22" s="4">
        <v>1256</v>
      </c>
      <c r="K22" s="4">
        <f t="shared" si="4"/>
        <v>1805.2488000000001</v>
      </c>
      <c r="L22" s="5"/>
      <c r="M22" s="5"/>
      <c r="N22" s="5"/>
      <c r="O22" s="4">
        <v>35</v>
      </c>
      <c r="P22" s="5"/>
      <c r="Q22" s="4">
        <v>28</v>
      </c>
      <c r="R22" s="5"/>
      <c r="S22" s="5"/>
      <c r="T22" s="5"/>
      <c r="U22" s="5"/>
      <c r="V22" s="5"/>
      <c r="W22" s="4">
        <v>63</v>
      </c>
      <c r="X22" s="4">
        <v>1319</v>
      </c>
    </row>
    <row r="23" spans="1:24">
      <c r="A23" s="3" t="s">
        <v>67</v>
      </c>
      <c r="B23" s="3" t="s">
        <v>62</v>
      </c>
      <c r="C23" s="3" t="s">
        <v>69</v>
      </c>
      <c r="D23" s="24">
        <v>542</v>
      </c>
      <c r="E23" s="13">
        <f t="shared" si="0"/>
        <v>15.941176470588236</v>
      </c>
      <c r="F23" s="20">
        <f t="shared" si="1"/>
        <v>16</v>
      </c>
      <c r="G23" s="20">
        <f t="shared" si="2"/>
        <v>608</v>
      </c>
      <c r="H23" s="20">
        <f t="shared" si="3"/>
        <v>779.01660000000004</v>
      </c>
      <c r="I23" s="20"/>
      <c r="J23" s="4">
        <v>1533</v>
      </c>
      <c r="K23" s="4">
        <f t="shared" si="4"/>
        <v>2203.3809000000001</v>
      </c>
      <c r="L23" s="4">
        <v>25</v>
      </c>
      <c r="M23" s="4">
        <v>26</v>
      </c>
      <c r="N23" s="5"/>
      <c r="O23" s="4">
        <v>254</v>
      </c>
      <c r="P23" s="4">
        <v>36</v>
      </c>
      <c r="Q23" s="4">
        <v>187</v>
      </c>
      <c r="R23" s="4">
        <v>22</v>
      </c>
      <c r="S23" s="4">
        <v>27</v>
      </c>
      <c r="T23" s="4">
        <v>32</v>
      </c>
      <c r="U23" s="4">
        <v>36</v>
      </c>
      <c r="V23" s="4">
        <v>31</v>
      </c>
      <c r="W23" s="4">
        <v>676</v>
      </c>
      <c r="X23" s="4">
        <v>2209</v>
      </c>
    </row>
    <row r="24" spans="1:24">
      <c r="A24" s="3" t="s">
        <v>70</v>
      </c>
      <c r="B24" s="3" t="s">
        <v>62</v>
      </c>
      <c r="C24" s="3" t="s">
        <v>72</v>
      </c>
      <c r="D24" s="24">
        <v>206</v>
      </c>
      <c r="E24" s="13">
        <f t="shared" si="0"/>
        <v>6.0588235294117645</v>
      </c>
      <c r="F24" s="20">
        <f t="shared" si="1"/>
        <v>7</v>
      </c>
      <c r="G24" s="20">
        <f t="shared" si="2"/>
        <v>266</v>
      </c>
      <c r="H24" s="20">
        <f t="shared" si="3"/>
        <v>296.0838</v>
      </c>
      <c r="I24" s="20"/>
      <c r="J24" s="4">
        <v>622</v>
      </c>
      <c r="K24" s="4">
        <f t="shared" si="4"/>
        <v>894.00059999999996</v>
      </c>
      <c r="L24" s="4">
        <v>114</v>
      </c>
      <c r="M24" s="4">
        <v>109</v>
      </c>
      <c r="N24" s="5"/>
      <c r="O24" s="4">
        <v>118</v>
      </c>
      <c r="P24" s="5"/>
      <c r="Q24" s="4">
        <v>98</v>
      </c>
      <c r="R24" s="5"/>
      <c r="S24" s="5"/>
      <c r="T24" s="5"/>
      <c r="U24" s="5"/>
      <c r="V24" s="5"/>
      <c r="W24" s="4">
        <v>439</v>
      </c>
      <c r="X24" s="4">
        <v>1061</v>
      </c>
    </row>
    <row r="25" spans="1:24">
      <c r="A25" s="3" t="s">
        <v>73</v>
      </c>
      <c r="B25" s="3" t="s">
        <v>62</v>
      </c>
      <c r="C25" s="3" t="s">
        <v>75</v>
      </c>
      <c r="D25" s="24">
        <v>58</v>
      </c>
      <c r="E25" s="13">
        <f t="shared" si="0"/>
        <v>1.7058823529411764</v>
      </c>
      <c r="F25" s="20">
        <f t="shared" si="1"/>
        <v>2</v>
      </c>
      <c r="G25" s="20">
        <f t="shared" si="2"/>
        <v>76</v>
      </c>
      <c r="H25" s="20">
        <f t="shared" si="3"/>
        <v>83.363399999999999</v>
      </c>
      <c r="I25" s="20"/>
      <c r="J25" s="4">
        <v>193</v>
      </c>
      <c r="K25" s="4">
        <f t="shared" si="4"/>
        <v>277.39890000000003</v>
      </c>
      <c r="L25" s="5"/>
      <c r="M25" s="5"/>
      <c r="N25" s="4">
        <v>35</v>
      </c>
      <c r="O25" s="4">
        <v>170</v>
      </c>
      <c r="P25" s="5"/>
      <c r="Q25" s="4">
        <v>139</v>
      </c>
      <c r="R25" s="5"/>
      <c r="S25" s="5"/>
      <c r="T25" s="5"/>
      <c r="U25" s="5"/>
      <c r="V25" s="5"/>
      <c r="W25" s="4">
        <v>344</v>
      </c>
      <c r="X25" s="4">
        <v>537</v>
      </c>
    </row>
    <row r="26" spans="1:24">
      <c r="A26" s="3" t="s">
        <v>76</v>
      </c>
      <c r="B26" s="3" t="s">
        <v>62</v>
      </c>
      <c r="C26" s="3" t="s">
        <v>78</v>
      </c>
      <c r="D26" s="24">
        <v>243</v>
      </c>
      <c r="E26" s="13">
        <f t="shared" si="0"/>
        <v>7.1470588235294121</v>
      </c>
      <c r="F26" s="20">
        <f t="shared" si="1"/>
        <v>8</v>
      </c>
      <c r="G26" s="20">
        <f t="shared" si="2"/>
        <v>304</v>
      </c>
      <c r="H26" s="20">
        <f t="shared" si="3"/>
        <v>349.26389999999998</v>
      </c>
      <c r="I26" s="20"/>
      <c r="J26" s="4">
        <v>838</v>
      </c>
      <c r="K26" s="4">
        <f t="shared" si="4"/>
        <v>1204.4574</v>
      </c>
      <c r="L26" s="4">
        <v>385</v>
      </c>
      <c r="M26" s="4">
        <v>392</v>
      </c>
      <c r="N26" s="5"/>
      <c r="O26" s="5"/>
      <c r="P26" s="5"/>
      <c r="Q26" s="5"/>
      <c r="R26" s="5"/>
      <c r="S26" s="5"/>
      <c r="T26" s="5"/>
      <c r="U26" s="5"/>
      <c r="V26" s="5"/>
      <c r="W26" s="4">
        <v>777</v>
      </c>
      <c r="X26" s="4">
        <v>1615</v>
      </c>
    </row>
    <row r="27" spans="1:24">
      <c r="A27" s="3" t="s">
        <v>79</v>
      </c>
      <c r="B27" s="3" t="s">
        <v>62</v>
      </c>
      <c r="C27" s="3" t="s">
        <v>81</v>
      </c>
      <c r="D27" s="24">
        <v>561</v>
      </c>
      <c r="E27" s="13">
        <f t="shared" si="0"/>
        <v>16.5</v>
      </c>
      <c r="F27" s="20">
        <f t="shared" si="1"/>
        <v>17</v>
      </c>
      <c r="G27" s="20">
        <f t="shared" si="2"/>
        <v>646</v>
      </c>
      <c r="H27" s="20">
        <f t="shared" si="3"/>
        <v>806.32529999999997</v>
      </c>
      <c r="I27" s="20"/>
      <c r="J27" s="4">
        <v>1576</v>
      </c>
      <c r="K27" s="4">
        <f t="shared" si="4"/>
        <v>2265.1848</v>
      </c>
      <c r="L27" s="5"/>
      <c r="M27" s="5"/>
      <c r="N27" s="5"/>
      <c r="O27" s="4">
        <v>107</v>
      </c>
      <c r="P27" s="5"/>
      <c r="Q27" s="4">
        <v>94</v>
      </c>
      <c r="R27" s="5"/>
      <c r="S27" s="5"/>
      <c r="T27" s="5"/>
      <c r="U27" s="5"/>
      <c r="V27" s="5"/>
      <c r="W27" s="4">
        <v>201</v>
      </c>
      <c r="X27" s="4">
        <v>1777</v>
      </c>
    </row>
    <row r="28" spans="1:24">
      <c r="A28" s="3" t="s">
        <v>82</v>
      </c>
      <c r="B28" s="3" t="s">
        <v>62</v>
      </c>
      <c r="C28" s="3" t="s">
        <v>84</v>
      </c>
      <c r="D28" s="24">
        <v>475</v>
      </c>
      <c r="E28" s="13">
        <f t="shared" si="0"/>
        <v>13.970588235294118</v>
      </c>
      <c r="F28" s="20">
        <f t="shared" si="1"/>
        <v>14</v>
      </c>
      <c r="G28" s="20">
        <f t="shared" si="2"/>
        <v>532</v>
      </c>
      <c r="H28" s="20">
        <f t="shared" si="3"/>
        <v>682.71749999999997</v>
      </c>
      <c r="I28" s="20"/>
      <c r="J28" s="4">
        <v>1347</v>
      </c>
      <c r="K28" s="4">
        <f t="shared" si="4"/>
        <v>1936.0431000000001</v>
      </c>
      <c r="L28" s="5"/>
      <c r="M28" s="5"/>
      <c r="N28" s="5"/>
      <c r="O28" s="4">
        <v>26</v>
      </c>
      <c r="P28" s="5"/>
      <c r="Q28" s="4">
        <v>21</v>
      </c>
      <c r="R28" s="5"/>
      <c r="S28" s="5"/>
      <c r="T28" s="5"/>
      <c r="U28" s="5"/>
      <c r="V28" s="5"/>
      <c r="W28" s="4">
        <v>47</v>
      </c>
      <c r="X28" s="4">
        <v>1394</v>
      </c>
    </row>
    <row r="29" spans="1:24">
      <c r="A29" s="3" t="s">
        <v>85</v>
      </c>
      <c r="B29" s="3" t="s">
        <v>86</v>
      </c>
      <c r="C29" s="3" t="s">
        <v>87</v>
      </c>
      <c r="D29" s="24">
        <v>367</v>
      </c>
      <c r="E29" s="13">
        <f t="shared" si="0"/>
        <v>10.794117647058824</v>
      </c>
      <c r="F29" s="20">
        <f t="shared" si="1"/>
        <v>11</v>
      </c>
      <c r="G29" s="20">
        <f t="shared" si="2"/>
        <v>418</v>
      </c>
      <c r="H29" s="20">
        <f t="shared" si="3"/>
        <v>527.48910000000001</v>
      </c>
      <c r="I29" s="20"/>
      <c r="J29" s="4">
        <v>1178</v>
      </c>
      <c r="K29" s="4">
        <f t="shared" si="4"/>
        <v>1693.1394</v>
      </c>
      <c r="L29" s="4">
        <v>222</v>
      </c>
      <c r="M29" s="4">
        <v>188</v>
      </c>
      <c r="N29" s="5"/>
      <c r="O29" s="5"/>
      <c r="P29" s="5"/>
      <c r="Q29" s="5"/>
      <c r="R29" s="5"/>
      <c r="S29" s="5"/>
      <c r="T29" s="5"/>
      <c r="U29" s="5"/>
      <c r="V29" s="5"/>
      <c r="W29" s="4">
        <v>410</v>
      </c>
      <c r="X29" s="4">
        <v>1588</v>
      </c>
    </row>
    <row r="30" spans="1:24">
      <c r="A30" s="3" t="s">
        <v>88</v>
      </c>
      <c r="B30" s="3" t="s">
        <v>86</v>
      </c>
      <c r="C30" s="3" t="s">
        <v>90</v>
      </c>
      <c r="D30" s="24">
        <v>289</v>
      </c>
      <c r="E30" s="13">
        <f t="shared" si="0"/>
        <v>8.5</v>
      </c>
      <c r="F30" s="20">
        <f t="shared" si="1"/>
        <v>9</v>
      </c>
      <c r="G30" s="20">
        <f t="shared" si="2"/>
        <v>342</v>
      </c>
      <c r="H30" s="20">
        <f t="shared" si="3"/>
        <v>415.37970000000001</v>
      </c>
      <c r="I30" s="20"/>
      <c r="J30" s="4">
        <v>948</v>
      </c>
      <c r="K30" s="4">
        <f t="shared" si="4"/>
        <v>1362.5604000000001</v>
      </c>
      <c r="L30" s="4">
        <v>17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4">
        <v>17</v>
      </c>
      <c r="X30" s="4">
        <v>965</v>
      </c>
    </row>
    <row r="31" spans="1:24">
      <c r="A31" s="3" t="s">
        <v>91</v>
      </c>
      <c r="B31" s="3" t="s">
        <v>92</v>
      </c>
      <c r="C31" s="3" t="s">
        <v>93</v>
      </c>
      <c r="D31" s="24">
        <v>89</v>
      </c>
      <c r="E31" s="13">
        <f t="shared" si="0"/>
        <v>2.6176470588235294</v>
      </c>
      <c r="F31" s="20">
        <f t="shared" si="1"/>
        <v>3</v>
      </c>
      <c r="G31" s="20">
        <f t="shared" si="2"/>
        <v>114</v>
      </c>
      <c r="H31" s="20">
        <f t="shared" si="3"/>
        <v>127.91970000000001</v>
      </c>
      <c r="I31" s="20"/>
      <c r="J31" s="4">
        <v>262</v>
      </c>
      <c r="K31" s="4">
        <f t="shared" si="4"/>
        <v>376.57260000000002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4">
        <v>262</v>
      </c>
    </row>
    <row r="32" spans="1:24">
      <c r="A32" s="3" t="s">
        <v>94</v>
      </c>
      <c r="B32" s="3" t="s">
        <v>95</v>
      </c>
      <c r="C32" s="3" t="s">
        <v>96</v>
      </c>
      <c r="D32" s="19"/>
      <c r="E32" s="13">
        <f t="shared" si="0"/>
        <v>0</v>
      </c>
      <c r="F32" s="20">
        <f t="shared" si="1"/>
        <v>0</v>
      </c>
      <c r="G32" s="20">
        <f t="shared" si="2"/>
        <v>0</v>
      </c>
      <c r="H32" s="20">
        <f t="shared" si="3"/>
        <v>0</v>
      </c>
      <c r="I32" s="20"/>
      <c r="J32" s="5"/>
      <c r="K32" s="4">
        <f t="shared" si="4"/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>
      <c r="A33" s="3" t="s">
        <v>97</v>
      </c>
      <c r="B33" s="3" t="s">
        <v>95</v>
      </c>
      <c r="C33" s="3" t="s">
        <v>99</v>
      </c>
      <c r="D33" s="24">
        <v>345</v>
      </c>
      <c r="E33" s="13">
        <f t="shared" si="0"/>
        <v>10.147058823529411</v>
      </c>
      <c r="F33" s="20">
        <f t="shared" si="1"/>
        <v>11</v>
      </c>
      <c r="G33" s="20">
        <f t="shared" si="2"/>
        <v>418</v>
      </c>
      <c r="H33" s="20">
        <f t="shared" si="3"/>
        <v>495.86849999999998</v>
      </c>
      <c r="I33" s="20"/>
      <c r="J33" s="4">
        <v>1011</v>
      </c>
      <c r="K33" s="4">
        <f t="shared" si="4"/>
        <v>1453.1103000000001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4">
        <v>1011</v>
      </c>
    </row>
    <row r="34" spans="1:24">
      <c r="A34" s="5"/>
      <c r="B34" s="5"/>
      <c r="C34" s="5"/>
      <c r="D34" s="12"/>
      <c r="E34" s="13"/>
      <c r="F34" s="13"/>
      <c r="G34" s="13"/>
      <c r="H34" s="13"/>
      <c r="I34" s="13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">
        <v>26272</v>
      </c>
    </row>
    <row r="35" spans="1:24">
      <c r="A35" s="3" t="s">
        <v>100</v>
      </c>
      <c r="B35" s="3" t="s">
        <v>53</v>
      </c>
      <c r="C35" s="3" t="s">
        <v>102</v>
      </c>
      <c r="D35" s="12"/>
      <c r="E35" s="13"/>
      <c r="F35" s="13"/>
      <c r="G35" s="13"/>
      <c r="H35" s="13"/>
      <c r="I35" s="13"/>
      <c r="J35" s="5"/>
      <c r="K35" s="5"/>
      <c r="L35" s="5"/>
      <c r="M35" s="5"/>
      <c r="N35" s="5"/>
      <c r="O35" s="4">
        <v>14</v>
      </c>
      <c r="P35" s="5"/>
      <c r="Q35" s="4">
        <v>15</v>
      </c>
      <c r="R35" s="5"/>
      <c r="S35" s="5"/>
      <c r="T35" s="5"/>
      <c r="U35" s="5"/>
      <c r="V35" s="5"/>
      <c r="W35" s="4">
        <v>29</v>
      </c>
      <c r="X35" s="4">
        <v>29</v>
      </c>
    </row>
    <row r="36" spans="1:24">
      <c r="A36" s="3" t="s">
        <v>103</v>
      </c>
      <c r="B36" s="3" t="s">
        <v>53</v>
      </c>
      <c r="C36" s="3" t="s">
        <v>105</v>
      </c>
      <c r="D36" s="12"/>
      <c r="E36" s="13"/>
      <c r="F36" s="13"/>
      <c r="G36" s="13"/>
      <c r="H36" s="13"/>
      <c r="I36" s="13"/>
      <c r="J36" s="5"/>
      <c r="K36" s="5"/>
      <c r="L36" s="5"/>
      <c r="M36" s="5"/>
      <c r="N36" s="5"/>
      <c r="O36" s="4">
        <v>23</v>
      </c>
      <c r="P36" s="5"/>
      <c r="Q36" s="5"/>
      <c r="R36" s="5"/>
      <c r="S36" s="5"/>
      <c r="T36" s="5"/>
      <c r="U36" s="5"/>
      <c r="V36" s="5"/>
      <c r="W36" s="4">
        <v>23</v>
      </c>
      <c r="X36" s="4">
        <v>23</v>
      </c>
    </row>
    <row r="37" spans="1:24">
      <c r="A37" s="3" t="s">
        <v>106</v>
      </c>
      <c r="B37" s="3" t="s">
        <v>62</v>
      </c>
      <c r="C37" s="3" t="s">
        <v>108</v>
      </c>
      <c r="D37" s="12"/>
      <c r="E37" s="13"/>
      <c r="F37" s="13"/>
      <c r="G37" s="13"/>
      <c r="H37" s="13"/>
      <c r="I37" s="13"/>
      <c r="J37" s="5"/>
      <c r="K37" s="5"/>
      <c r="L37" s="5"/>
      <c r="M37" s="5"/>
      <c r="N37" s="5"/>
      <c r="O37" s="4">
        <v>24</v>
      </c>
      <c r="P37" s="5"/>
      <c r="Q37" s="4">
        <v>15</v>
      </c>
      <c r="R37" s="5"/>
      <c r="S37" s="5"/>
      <c r="T37" s="5"/>
      <c r="U37" s="5"/>
      <c r="V37" s="5"/>
      <c r="W37" s="4">
        <v>39</v>
      </c>
      <c r="X37" s="4">
        <v>39</v>
      </c>
    </row>
    <row r="38" spans="1:24">
      <c r="A38" s="3" t="s">
        <v>109</v>
      </c>
      <c r="B38" s="3" t="s">
        <v>62</v>
      </c>
      <c r="C38" s="3" t="s">
        <v>111</v>
      </c>
      <c r="D38" s="12"/>
      <c r="E38" s="13"/>
      <c r="F38" s="13"/>
      <c r="G38" s="13"/>
      <c r="H38" s="13"/>
      <c r="I38" s="13"/>
      <c r="J38" s="5"/>
      <c r="K38" s="5"/>
      <c r="L38" s="5"/>
      <c r="M38" s="5"/>
      <c r="N38" s="5"/>
      <c r="O38" s="4">
        <v>17</v>
      </c>
      <c r="P38" s="5"/>
      <c r="Q38" s="4">
        <v>14</v>
      </c>
      <c r="R38" s="5"/>
      <c r="S38" s="5"/>
      <c r="T38" s="5"/>
      <c r="U38" s="5"/>
      <c r="V38" s="5"/>
      <c r="W38" s="4">
        <v>31</v>
      </c>
      <c r="X38" s="4">
        <v>31</v>
      </c>
    </row>
    <row r="39" spans="1:24">
      <c r="A39" s="5"/>
      <c r="B39" s="5"/>
      <c r="C39" s="5"/>
      <c r="D39" s="12"/>
      <c r="E39" s="13"/>
      <c r="F39" s="13"/>
      <c r="G39" s="13"/>
      <c r="H39" s="13"/>
      <c r="I39" s="1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>
        <v>122</v>
      </c>
    </row>
    <row r="40" spans="1:24">
      <c r="A40" s="5"/>
      <c r="B40" s="5"/>
      <c r="C40" s="5"/>
      <c r="D40" s="25">
        <v>7288</v>
      </c>
      <c r="E40" s="13"/>
      <c r="F40" s="13"/>
      <c r="G40" s="13"/>
      <c r="H40" s="13"/>
      <c r="I40" s="13"/>
      <c r="J40" s="4">
        <v>21765</v>
      </c>
      <c r="K40" s="4"/>
      <c r="L40" s="4">
        <v>822</v>
      </c>
      <c r="M40" s="4">
        <v>824</v>
      </c>
      <c r="N40" s="4">
        <v>35</v>
      </c>
      <c r="O40" s="4">
        <v>1544</v>
      </c>
      <c r="P40" s="4">
        <v>36</v>
      </c>
      <c r="Q40" s="4">
        <v>1220</v>
      </c>
      <c r="R40" s="4">
        <v>22</v>
      </c>
      <c r="S40" s="4">
        <v>27</v>
      </c>
      <c r="T40" s="4">
        <v>32</v>
      </c>
      <c r="U40" s="4">
        <v>36</v>
      </c>
      <c r="V40" s="4">
        <v>31</v>
      </c>
      <c r="W40" s="4">
        <v>4629</v>
      </c>
      <c r="X40" s="7">
        <v>26394</v>
      </c>
    </row>
    <row r="41" spans="1:24">
      <c r="A41" s="5"/>
      <c r="B41" s="5"/>
      <c r="C41" s="3" t="s">
        <v>112</v>
      </c>
      <c r="D41" s="12"/>
      <c r="E41" s="13"/>
      <c r="F41" s="13"/>
      <c r="G41" s="13"/>
      <c r="H41" s="13"/>
      <c r="I41" s="13"/>
      <c r="J41" s="5"/>
      <c r="K41" s="5"/>
      <c r="L41" s="5"/>
      <c r="M41" s="5"/>
      <c r="N41" s="5"/>
      <c r="O41" s="5"/>
      <c r="P41" s="4">
        <v>2884</v>
      </c>
      <c r="Q41" s="5"/>
      <c r="R41" s="5"/>
      <c r="S41" s="5"/>
      <c r="T41" s="5"/>
      <c r="U41" s="4">
        <v>99</v>
      </c>
      <c r="V41" s="5"/>
      <c r="W41" s="5"/>
      <c r="X41" s="5"/>
    </row>
    <row r="42" spans="1:24">
      <c r="A42" s="5"/>
      <c r="B42" s="5"/>
      <c r="C42" s="3" t="s">
        <v>113</v>
      </c>
      <c r="D42" s="12"/>
      <c r="E42" s="13"/>
      <c r="F42" s="13"/>
      <c r="G42" s="13"/>
      <c r="H42" s="13"/>
      <c r="I42" s="1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>
      <c r="A43" s="5"/>
      <c r="B43" s="8" t="s">
        <v>26</v>
      </c>
      <c r="C43" s="7">
        <v>6</v>
      </c>
      <c r="D43" s="26">
        <v>7288</v>
      </c>
      <c r="E43" s="14"/>
      <c r="F43" s="14"/>
      <c r="G43" s="14"/>
      <c r="H43" s="14"/>
      <c r="I43" s="14"/>
      <c r="J43" s="7">
        <v>21765</v>
      </c>
      <c r="K43" s="7"/>
      <c r="L43" s="7">
        <v>822</v>
      </c>
      <c r="M43" s="7">
        <v>824</v>
      </c>
      <c r="N43" s="5"/>
      <c r="O43" s="5"/>
      <c r="P43" s="7">
        <v>2884</v>
      </c>
      <c r="Q43" s="5"/>
      <c r="R43" s="5"/>
      <c r="S43" s="5"/>
      <c r="T43" s="5"/>
      <c r="U43" s="7">
        <v>99</v>
      </c>
      <c r="V43" s="5"/>
      <c r="W43" s="7">
        <v>4629</v>
      </c>
      <c r="X43" s="7">
        <v>26394</v>
      </c>
    </row>
    <row r="44" spans="1:24">
      <c r="A44" s="2" t="s">
        <v>115</v>
      </c>
      <c r="C44" s="2" t="s">
        <v>116</v>
      </c>
    </row>
    <row r="45" spans="1:24">
      <c r="B45" s="2" t="s">
        <v>117</v>
      </c>
      <c r="O45" s="2" t="s">
        <v>118</v>
      </c>
    </row>
    <row r="46" spans="1:24">
      <c r="B46" s="2" t="s">
        <v>119</v>
      </c>
    </row>
    <row r="47" spans="1:24">
      <c r="A47" s="2" t="s">
        <v>120</v>
      </c>
      <c r="B47" s="2" t="s">
        <v>121</v>
      </c>
    </row>
    <row r="49" spans="1:1">
      <c r="A49" s="2" t="s">
        <v>122</v>
      </c>
    </row>
  </sheetData>
  <mergeCells count="1">
    <mergeCell ref="D8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9FC8A-A7E5-45F8-971C-4A9E57C5D275}">
  <dimension ref="A1:AB24"/>
  <sheetViews>
    <sheetView workbookViewId="0">
      <selection sqref="A1:AB24"/>
    </sheetView>
  </sheetViews>
  <sheetFormatPr baseColWidth="10" defaultRowHeight="12.75"/>
  <sheetData>
    <row r="1" spans="1:28">
      <c r="A1" t="s">
        <v>29</v>
      </c>
      <c r="B1" t="s">
        <v>30</v>
      </c>
      <c r="C1" t="s">
        <v>31</v>
      </c>
      <c r="D1">
        <v>374</v>
      </c>
      <c r="E1">
        <v>11</v>
      </c>
      <c r="G1">
        <v>396</v>
      </c>
      <c r="H1">
        <v>402</v>
      </c>
      <c r="I1">
        <v>12</v>
      </c>
      <c r="J1">
        <v>396</v>
      </c>
      <c r="K1">
        <v>430</v>
      </c>
      <c r="L1">
        <v>13</v>
      </c>
      <c r="M1">
        <v>468</v>
      </c>
      <c r="N1">
        <v>1260</v>
      </c>
      <c r="O1">
        <v>1206</v>
      </c>
      <c r="Q1">
        <v>28</v>
      </c>
      <c r="S1">
        <v>149</v>
      </c>
      <c r="U1">
        <v>121</v>
      </c>
      <c r="AA1">
        <v>298</v>
      </c>
      <c r="AB1">
        <v>1504</v>
      </c>
    </row>
    <row r="2" spans="1:28">
      <c r="A2" t="s">
        <v>32</v>
      </c>
      <c r="B2" t="s">
        <v>30</v>
      </c>
      <c r="C2" t="s">
        <v>34</v>
      </c>
      <c r="D2">
        <v>179</v>
      </c>
      <c r="E2">
        <v>6</v>
      </c>
      <c r="G2">
        <v>216</v>
      </c>
      <c r="H2">
        <v>178</v>
      </c>
      <c r="I2">
        <v>6</v>
      </c>
      <c r="J2">
        <v>216</v>
      </c>
      <c r="K2">
        <v>178</v>
      </c>
      <c r="L2">
        <v>6</v>
      </c>
      <c r="M2">
        <v>216</v>
      </c>
      <c r="O2">
        <v>535</v>
      </c>
      <c r="R2">
        <v>15</v>
      </c>
      <c r="S2">
        <v>147</v>
      </c>
      <c r="U2">
        <v>122</v>
      </c>
      <c r="AA2">
        <v>284</v>
      </c>
      <c r="AB2">
        <v>819</v>
      </c>
    </row>
    <row r="3" spans="1:28">
      <c r="A3" t="s">
        <v>35</v>
      </c>
      <c r="B3" t="s">
        <v>125</v>
      </c>
      <c r="C3" t="s">
        <v>126</v>
      </c>
      <c r="D3">
        <v>543</v>
      </c>
      <c r="E3">
        <v>16</v>
      </c>
      <c r="G3">
        <v>576</v>
      </c>
      <c r="H3">
        <v>473</v>
      </c>
      <c r="I3">
        <v>14</v>
      </c>
      <c r="J3">
        <v>576</v>
      </c>
      <c r="K3">
        <v>520</v>
      </c>
      <c r="L3">
        <v>15</v>
      </c>
      <c r="M3">
        <v>540</v>
      </c>
      <c r="O3">
        <v>1536</v>
      </c>
      <c r="S3">
        <v>35</v>
      </c>
      <c r="U3">
        <v>30</v>
      </c>
      <c r="AA3">
        <v>65</v>
      </c>
      <c r="AB3">
        <v>1601</v>
      </c>
    </row>
    <row r="4" spans="1:28">
      <c r="A4" t="s">
        <v>37</v>
      </c>
      <c r="B4" t="s">
        <v>38</v>
      </c>
      <c r="C4" t="s">
        <v>39</v>
      </c>
      <c r="D4">
        <v>259</v>
      </c>
      <c r="E4">
        <v>8</v>
      </c>
      <c r="G4">
        <v>288</v>
      </c>
      <c r="H4">
        <v>295</v>
      </c>
      <c r="I4">
        <v>9</v>
      </c>
      <c r="J4">
        <v>288</v>
      </c>
      <c r="K4">
        <v>330</v>
      </c>
      <c r="L4">
        <v>10</v>
      </c>
      <c r="M4">
        <v>360</v>
      </c>
      <c r="O4">
        <v>884</v>
      </c>
      <c r="S4">
        <v>49</v>
      </c>
      <c r="U4">
        <v>46</v>
      </c>
      <c r="AA4">
        <v>95</v>
      </c>
      <c r="AB4">
        <v>979</v>
      </c>
    </row>
    <row r="5" spans="1:28">
      <c r="A5" t="s">
        <v>40</v>
      </c>
      <c r="B5" t="s">
        <v>38</v>
      </c>
      <c r="C5" t="s">
        <v>42</v>
      </c>
      <c r="D5">
        <v>449</v>
      </c>
      <c r="E5">
        <v>13</v>
      </c>
      <c r="G5">
        <v>468</v>
      </c>
      <c r="H5">
        <v>398</v>
      </c>
      <c r="I5">
        <v>12</v>
      </c>
      <c r="J5">
        <v>468</v>
      </c>
      <c r="K5">
        <v>420</v>
      </c>
      <c r="L5">
        <v>12</v>
      </c>
      <c r="M5">
        <v>432</v>
      </c>
      <c r="O5">
        <v>1267</v>
      </c>
      <c r="P5">
        <v>25</v>
      </c>
      <c r="Q5">
        <v>27</v>
      </c>
      <c r="S5">
        <v>40</v>
      </c>
      <c r="U5">
        <v>39</v>
      </c>
      <c r="AA5">
        <v>131</v>
      </c>
      <c r="AB5">
        <v>1398</v>
      </c>
    </row>
    <row r="6" spans="1:28">
      <c r="A6" t="s">
        <v>43</v>
      </c>
      <c r="B6" t="s">
        <v>38</v>
      </c>
      <c r="C6" t="s">
        <v>45</v>
      </c>
      <c r="G6">
        <v>0</v>
      </c>
      <c r="H6">
        <v>12</v>
      </c>
      <c r="I6">
        <v>1</v>
      </c>
      <c r="J6">
        <v>0</v>
      </c>
      <c r="K6">
        <v>9</v>
      </c>
      <c r="L6">
        <v>1</v>
      </c>
      <c r="M6">
        <v>36</v>
      </c>
      <c r="O6">
        <v>21</v>
      </c>
      <c r="S6">
        <v>30</v>
      </c>
      <c r="U6">
        <v>24</v>
      </c>
      <c r="AA6">
        <v>54</v>
      </c>
      <c r="AB6">
        <v>75</v>
      </c>
    </row>
    <row r="7" spans="1:28">
      <c r="A7" t="s">
        <v>46</v>
      </c>
      <c r="B7" t="s">
        <v>38</v>
      </c>
      <c r="C7" t="s">
        <v>48</v>
      </c>
      <c r="D7">
        <v>278</v>
      </c>
      <c r="E7">
        <v>8</v>
      </c>
      <c r="G7">
        <v>288</v>
      </c>
      <c r="H7">
        <v>300</v>
      </c>
      <c r="I7">
        <v>9</v>
      </c>
      <c r="J7">
        <v>288</v>
      </c>
      <c r="K7">
        <v>309</v>
      </c>
      <c r="L7">
        <v>9</v>
      </c>
      <c r="M7">
        <v>324</v>
      </c>
      <c r="O7">
        <v>887</v>
      </c>
      <c r="P7">
        <v>33</v>
      </c>
      <c r="Q7">
        <v>62</v>
      </c>
      <c r="S7">
        <v>100</v>
      </c>
      <c r="U7">
        <v>88</v>
      </c>
      <c r="AA7">
        <v>283</v>
      </c>
      <c r="AB7">
        <v>1170</v>
      </c>
    </row>
    <row r="8" spans="1:28">
      <c r="A8" t="s">
        <v>49</v>
      </c>
      <c r="B8" t="s">
        <v>50</v>
      </c>
      <c r="C8" t="s">
        <v>51</v>
      </c>
      <c r="D8">
        <v>274</v>
      </c>
      <c r="E8">
        <v>8</v>
      </c>
      <c r="G8">
        <v>288</v>
      </c>
      <c r="H8">
        <v>237</v>
      </c>
      <c r="I8">
        <v>7</v>
      </c>
      <c r="J8">
        <v>288</v>
      </c>
      <c r="K8">
        <v>250</v>
      </c>
      <c r="L8">
        <v>8</v>
      </c>
      <c r="M8">
        <v>288</v>
      </c>
      <c r="O8">
        <v>761</v>
      </c>
      <c r="S8">
        <v>24</v>
      </c>
      <c r="U8">
        <v>20</v>
      </c>
      <c r="AA8">
        <v>44</v>
      </c>
      <c r="AB8">
        <v>805</v>
      </c>
    </row>
    <row r="9" spans="1:28">
      <c r="A9" t="s">
        <v>52</v>
      </c>
      <c r="B9" t="s">
        <v>53</v>
      </c>
      <c r="C9" t="s">
        <v>54</v>
      </c>
      <c r="D9">
        <v>367</v>
      </c>
      <c r="E9">
        <v>11</v>
      </c>
      <c r="G9">
        <v>396</v>
      </c>
      <c r="H9">
        <v>322</v>
      </c>
      <c r="I9">
        <v>10</v>
      </c>
      <c r="J9">
        <v>396</v>
      </c>
      <c r="K9">
        <v>307</v>
      </c>
      <c r="L9">
        <v>9</v>
      </c>
      <c r="M9">
        <v>324</v>
      </c>
      <c r="O9">
        <v>996</v>
      </c>
      <c r="S9">
        <v>63</v>
      </c>
      <c r="U9">
        <v>38</v>
      </c>
      <c r="AA9">
        <v>101</v>
      </c>
      <c r="AB9">
        <v>1097</v>
      </c>
    </row>
    <row r="10" spans="1:28">
      <c r="A10" t="s">
        <v>55</v>
      </c>
      <c r="B10" t="s">
        <v>53</v>
      </c>
      <c r="C10" t="s">
        <v>57</v>
      </c>
      <c r="D10">
        <v>343</v>
      </c>
      <c r="E10">
        <v>10</v>
      </c>
      <c r="G10">
        <v>360</v>
      </c>
      <c r="H10">
        <v>292</v>
      </c>
      <c r="I10">
        <v>9</v>
      </c>
      <c r="J10">
        <v>360</v>
      </c>
      <c r="K10">
        <v>332</v>
      </c>
      <c r="L10">
        <v>10</v>
      </c>
      <c r="M10">
        <v>360</v>
      </c>
      <c r="O10">
        <v>967</v>
      </c>
      <c r="S10">
        <v>24</v>
      </c>
      <c r="U10">
        <v>23</v>
      </c>
      <c r="AA10">
        <v>47</v>
      </c>
      <c r="AB10">
        <v>1014</v>
      </c>
    </row>
    <row r="11" spans="1:28">
      <c r="A11" t="s">
        <v>58</v>
      </c>
      <c r="B11" t="s">
        <v>59</v>
      </c>
      <c r="C11" t="s">
        <v>60</v>
      </c>
      <c r="D11">
        <v>301</v>
      </c>
      <c r="E11">
        <v>9</v>
      </c>
      <c r="G11">
        <v>324</v>
      </c>
      <c r="H11">
        <v>274</v>
      </c>
      <c r="I11">
        <v>8</v>
      </c>
      <c r="J11">
        <v>324</v>
      </c>
      <c r="K11">
        <v>294</v>
      </c>
      <c r="L11">
        <v>9</v>
      </c>
      <c r="M11">
        <v>324</v>
      </c>
      <c r="O11">
        <v>869</v>
      </c>
      <c r="S11">
        <v>23</v>
      </c>
      <c r="U11">
        <v>16</v>
      </c>
      <c r="AA11">
        <v>39</v>
      </c>
      <c r="AB11">
        <v>908</v>
      </c>
    </row>
    <row r="12" spans="1:28">
      <c r="A12" t="s">
        <v>61</v>
      </c>
      <c r="B12" t="s">
        <v>62</v>
      </c>
      <c r="C12" t="s">
        <v>63</v>
      </c>
      <c r="D12">
        <v>326</v>
      </c>
      <c r="E12">
        <v>10</v>
      </c>
      <c r="G12">
        <v>360</v>
      </c>
      <c r="H12">
        <v>331</v>
      </c>
      <c r="I12">
        <v>10</v>
      </c>
      <c r="J12">
        <v>360</v>
      </c>
      <c r="K12">
        <v>368</v>
      </c>
      <c r="L12">
        <v>11</v>
      </c>
      <c r="M12">
        <v>396</v>
      </c>
      <c r="O12">
        <v>1025</v>
      </c>
      <c r="S12">
        <v>55</v>
      </c>
      <c r="U12">
        <v>29</v>
      </c>
      <c r="AA12">
        <v>84</v>
      </c>
      <c r="AB12">
        <v>1109</v>
      </c>
    </row>
    <row r="13" spans="1:28">
      <c r="A13" t="s">
        <v>64</v>
      </c>
      <c r="B13" t="s">
        <v>62</v>
      </c>
      <c r="C13" t="s">
        <v>66</v>
      </c>
      <c r="D13">
        <v>428</v>
      </c>
      <c r="E13">
        <v>13</v>
      </c>
      <c r="G13">
        <v>468</v>
      </c>
      <c r="H13">
        <v>432</v>
      </c>
      <c r="I13">
        <v>13</v>
      </c>
      <c r="J13">
        <v>468</v>
      </c>
      <c r="K13">
        <v>439</v>
      </c>
      <c r="L13">
        <v>13</v>
      </c>
      <c r="M13">
        <v>468</v>
      </c>
      <c r="O13">
        <v>1299</v>
      </c>
      <c r="S13">
        <v>35</v>
      </c>
      <c r="U13">
        <v>25</v>
      </c>
      <c r="AA13">
        <v>60</v>
      </c>
      <c r="AB13">
        <v>1359</v>
      </c>
    </row>
    <row r="14" spans="1:28">
      <c r="A14" t="s">
        <v>67</v>
      </c>
      <c r="B14" t="s">
        <v>62</v>
      </c>
      <c r="C14" t="s">
        <v>127</v>
      </c>
      <c r="D14">
        <v>497</v>
      </c>
      <c r="E14">
        <v>15</v>
      </c>
      <c r="G14">
        <v>540</v>
      </c>
      <c r="H14">
        <v>525</v>
      </c>
      <c r="I14">
        <v>15</v>
      </c>
      <c r="J14">
        <v>540</v>
      </c>
      <c r="K14">
        <v>543</v>
      </c>
      <c r="L14">
        <v>16</v>
      </c>
      <c r="M14">
        <v>576</v>
      </c>
      <c r="O14">
        <v>1565</v>
      </c>
      <c r="P14">
        <v>36</v>
      </c>
      <c r="Q14">
        <v>23</v>
      </c>
      <c r="S14">
        <v>262</v>
      </c>
      <c r="T14">
        <v>29</v>
      </c>
      <c r="U14">
        <v>179</v>
      </c>
      <c r="V14">
        <v>16</v>
      </c>
      <c r="W14">
        <v>37</v>
      </c>
      <c r="X14">
        <v>42</v>
      </c>
      <c r="Y14">
        <v>34</v>
      </c>
      <c r="Z14">
        <v>31</v>
      </c>
      <c r="AA14">
        <v>689</v>
      </c>
      <c r="AB14">
        <v>2254</v>
      </c>
    </row>
    <row r="15" spans="1:28">
      <c r="A15" t="s">
        <v>70</v>
      </c>
      <c r="B15" t="s">
        <v>62</v>
      </c>
      <c r="C15" t="s">
        <v>72</v>
      </c>
      <c r="D15">
        <v>205</v>
      </c>
      <c r="E15">
        <v>6</v>
      </c>
      <c r="G15">
        <v>216</v>
      </c>
      <c r="H15">
        <v>201</v>
      </c>
      <c r="I15">
        <v>6</v>
      </c>
      <c r="J15">
        <v>216</v>
      </c>
      <c r="K15">
        <v>203</v>
      </c>
      <c r="L15">
        <v>6</v>
      </c>
      <c r="M15">
        <v>216</v>
      </c>
      <c r="O15">
        <v>609</v>
      </c>
      <c r="P15">
        <v>118</v>
      </c>
      <c r="Q15">
        <v>112</v>
      </c>
      <c r="S15">
        <v>125</v>
      </c>
      <c r="U15">
        <v>92</v>
      </c>
      <c r="AA15">
        <v>447</v>
      </c>
      <c r="AB15">
        <v>1056</v>
      </c>
    </row>
    <row r="16" spans="1:28">
      <c r="A16" t="s">
        <v>73</v>
      </c>
      <c r="B16" t="s">
        <v>62</v>
      </c>
      <c r="C16" t="s">
        <v>128</v>
      </c>
      <c r="D16">
        <v>66</v>
      </c>
      <c r="E16">
        <v>2</v>
      </c>
      <c r="G16">
        <v>72</v>
      </c>
      <c r="H16">
        <v>63</v>
      </c>
      <c r="I16">
        <v>2</v>
      </c>
      <c r="J16">
        <v>72</v>
      </c>
      <c r="K16">
        <v>65</v>
      </c>
      <c r="L16">
        <v>2</v>
      </c>
      <c r="M16">
        <v>72</v>
      </c>
      <c r="O16">
        <v>194</v>
      </c>
      <c r="R16">
        <v>35</v>
      </c>
      <c r="S16">
        <v>168</v>
      </c>
      <c r="U16">
        <v>159</v>
      </c>
      <c r="AA16">
        <v>362</v>
      </c>
      <c r="AB16">
        <v>556</v>
      </c>
    </row>
    <row r="17" spans="1:28">
      <c r="A17" t="s">
        <v>76</v>
      </c>
      <c r="B17" t="s">
        <v>62</v>
      </c>
      <c r="C17" t="s">
        <v>78</v>
      </c>
      <c r="D17">
        <v>352</v>
      </c>
      <c r="E17">
        <v>11</v>
      </c>
      <c r="G17">
        <v>396</v>
      </c>
      <c r="H17">
        <v>240</v>
      </c>
      <c r="I17">
        <v>7</v>
      </c>
      <c r="J17">
        <v>396</v>
      </c>
      <c r="K17">
        <v>265</v>
      </c>
      <c r="L17">
        <v>8</v>
      </c>
      <c r="M17">
        <v>288</v>
      </c>
      <c r="O17">
        <v>857</v>
      </c>
      <c r="P17">
        <v>401</v>
      </c>
      <c r="Q17">
        <v>387</v>
      </c>
      <c r="AA17">
        <v>788</v>
      </c>
      <c r="AB17">
        <v>1645</v>
      </c>
    </row>
    <row r="18" spans="1:28">
      <c r="A18" t="s">
        <v>79</v>
      </c>
      <c r="B18" t="s">
        <v>62</v>
      </c>
      <c r="C18" t="s">
        <v>81</v>
      </c>
      <c r="D18">
        <v>532</v>
      </c>
      <c r="E18">
        <v>16</v>
      </c>
      <c r="G18">
        <v>576</v>
      </c>
      <c r="H18">
        <v>501</v>
      </c>
      <c r="I18">
        <v>15</v>
      </c>
      <c r="J18">
        <v>576</v>
      </c>
      <c r="K18">
        <v>538</v>
      </c>
      <c r="L18">
        <v>16</v>
      </c>
      <c r="M18">
        <v>576</v>
      </c>
      <c r="O18">
        <v>1571</v>
      </c>
      <c r="S18">
        <v>101</v>
      </c>
      <c r="U18">
        <v>104</v>
      </c>
      <c r="AA18">
        <v>205</v>
      </c>
      <c r="AB18">
        <v>1776</v>
      </c>
    </row>
    <row r="19" spans="1:28">
      <c r="A19" t="s">
        <v>82</v>
      </c>
      <c r="B19" t="s">
        <v>62</v>
      </c>
      <c r="C19" t="s">
        <v>84</v>
      </c>
      <c r="D19">
        <v>416</v>
      </c>
      <c r="E19">
        <v>12</v>
      </c>
      <c r="G19">
        <v>432</v>
      </c>
      <c r="H19">
        <v>449</v>
      </c>
      <c r="I19">
        <v>13</v>
      </c>
      <c r="J19">
        <v>432</v>
      </c>
      <c r="K19">
        <v>481</v>
      </c>
      <c r="L19">
        <v>14</v>
      </c>
      <c r="M19">
        <v>504</v>
      </c>
      <c r="O19">
        <v>1346</v>
      </c>
      <c r="S19">
        <v>25</v>
      </c>
      <c r="U19">
        <v>25</v>
      </c>
      <c r="AA19">
        <v>50</v>
      </c>
      <c r="AB19">
        <v>1396</v>
      </c>
    </row>
    <row r="20" spans="1:28">
      <c r="A20" t="s">
        <v>85</v>
      </c>
      <c r="B20" t="s">
        <v>86</v>
      </c>
      <c r="C20" t="s">
        <v>87</v>
      </c>
      <c r="D20">
        <v>406</v>
      </c>
      <c r="E20">
        <v>12</v>
      </c>
      <c r="G20">
        <v>432</v>
      </c>
      <c r="H20">
        <v>381</v>
      </c>
      <c r="I20">
        <v>11</v>
      </c>
      <c r="J20">
        <v>432</v>
      </c>
      <c r="K20">
        <v>373</v>
      </c>
      <c r="L20">
        <v>11</v>
      </c>
      <c r="M20">
        <v>396</v>
      </c>
      <c r="O20">
        <v>1160</v>
      </c>
      <c r="P20">
        <v>212</v>
      </c>
      <c r="Q20">
        <v>168</v>
      </c>
      <c r="AA20">
        <v>380</v>
      </c>
      <c r="AB20">
        <v>1540</v>
      </c>
    </row>
    <row r="21" spans="1:28">
      <c r="A21" t="s">
        <v>88</v>
      </c>
      <c r="B21" t="s">
        <v>86</v>
      </c>
      <c r="C21" t="s">
        <v>90</v>
      </c>
      <c r="D21">
        <v>308</v>
      </c>
      <c r="E21">
        <v>9</v>
      </c>
      <c r="G21">
        <v>324</v>
      </c>
      <c r="H21">
        <v>287</v>
      </c>
      <c r="I21">
        <v>9</v>
      </c>
      <c r="J21">
        <v>324</v>
      </c>
      <c r="K21">
        <v>296</v>
      </c>
      <c r="L21">
        <v>9</v>
      </c>
      <c r="M21">
        <v>324</v>
      </c>
      <c r="O21">
        <v>891</v>
      </c>
      <c r="P21">
        <v>16</v>
      </c>
      <c r="AA21">
        <v>16</v>
      </c>
      <c r="AB21">
        <v>907</v>
      </c>
    </row>
    <row r="22" spans="1:28">
      <c r="A22" t="s">
        <v>91</v>
      </c>
      <c r="B22" t="s">
        <v>129</v>
      </c>
      <c r="C22" t="s">
        <v>93</v>
      </c>
      <c r="D22">
        <v>88</v>
      </c>
      <c r="E22">
        <v>3</v>
      </c>
      <c r="G22">
        <v>108</v>
      </c>
      <c r="H22">
        <v>87</v>
      </c>
      <c r="I22">
        <v>3</v>
      </c>
      <c r="J22">
        <v>108</v>
      </c>
      <c r="K22">
        <v>84</v>
      </c>
      <c r="L22">
        <v>3</v>
      </c>
      <c r="M22">
        <v>108</v>
      </c>
      <c r="O22">
        <v>259</v>
      </c>
      <c r="AB22">
        <v>259</v>
      </c>
    </row>
    <row r="23" spans="1:28">
      <c r="A23" t="s">
        <v>94</v>
      </c>
      <c r="B23" t="s">
        <v>95</v>
      </c>
      <c r="C23" t="s">
        <v>96</v>
      </c>
    </row>
    <row r="24" spans="1:28">
      <c r="A24" t="s">
        <v>97</v>
      </c>
      <c r="B24" t="s">
        <v>95</v>
      </c>
      <c r="C24" t="s">
        <v>99</v>
      </c>
      <c r="D24">
        <v>336</v>
      </c>
      <c r="E24">
        <v>10</v>
      </c>
      <c r="G24">
        <v>360</v>
      </c>
      <c r="H24">
        <v>345</v>
      </c>
      <c r="I24">
        <v>10</v>
      </c>
      <c r="J24">
        <v>360</v>
      </c>
      <c r="K24">
        <v>380</v>
      </c>
      <c r="L24">
        <v>11</v>
      </c>
      <c r="M24">
        <v>396</v>
      </c>
      <c r="O24">
        <v>1061</v>
      </c>
      <c r="AB24">
        <v>1061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effectifs 2020</vt:lpstr>
      <vt:lpstr>calculDG seconde</vt:lpstr>
      <vt:lpstr>Calcul DG premiere</vt:lpstr>
      <vt:lpstr>Calcul DG terminale</vt:lpstr>
      <vt:lpstr>Feuil2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didier giaufer</cp:lastModifiedBy>
  <dcterms:created xsi:type="dcterms:W3CDTF">2020-01-20T14:38:12Z</dcterms:created>
  <dcterms:modified xsi:type="dcterms:W3CDTF">2020-01-28T14:01:28Z</dcterms:modified>
</cp:coreProperties>
</file>